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 defaultThemeVersion="124226"/>
  <bookViews>
    <workbookView xWindow="600" yWindow="75" windowWidth="14160" windowHeight="8535" tabRatio="656" activeTab="0"/>
  </bookViews>
  <sheets>
    <sheet name="작성)2017년도 1회추경 계속비사업(변경) 조서" sheetId="22" r:id="rId1"/>
  </sheets>
  <definedNames>
    <definedName name="_xlnm._FilterDatabase" localSheetId="0" hidden="1">'작성)2017년도 1회추경 계속비사업(변경) 조서'!$A$5:$S$497</definedName>
    <definedName name="_xlnm.Print_Area" localSheetId="0">'작성)2017년도 1회추경 계속비사업(변경) 조서'!$A$2:$Q$497</definedName>
    <definedName name="_xlnm.Print_Titles" localSheetId="0">'작성)2017년도 1회추경 계속비사업(변경) 조서'!$2:$5</definedName>
  </definedNames>
  <calcPr calcId="125725"/>
</workbook>
</file>

<file path=xl/comments1.xml><?xml version="1.0" encoding="utf-8"?>
<comments xmlns="http://schemas.openxmlformats.org/spreadsheetml/2006/main">
  <authors>
    <author>user</author>
  </authors>
  <commentList>
    <comment ref="N381" authorId="0">
      <text>
        <r>
          <rPr>
            <b/>
            <sz val="9"/>
            <rFont val="Tahoma"/>
            <family val="2"/>
          </rPr>
          <t xml:space="preserve">2017 </t>
        </r>
        <r>
          <rPr>
            <b/>
            <sz val="9"/>
            <rFont val="돋움"/>
            <family val="3"/>
          </rPr>
          <t>본예산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계속비조서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 xml:space="preserve">수정해주세요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<sst xmlns="http://schemas.openxmlformats.org/spreadsheetml/2006/main" count="1742" uniqueCount="737">
  <si>
    <t>세부사업</t>
  </si>
  <si>
    <t>변경</t>
  </si>
  <si>
    <t>추진상황
및 공정율</t>
  </si>
  <si>
    <t>계 속 비 사 업(변경) 조 서</t>
  </si>
  <si>
    <t>(단위 : 천원)</t>
  </si>
  <si>
    <t>구분</t>
  </si>
  <si>
    <t>사업개요</t>
  </si>
  <si>
    <t>총사업비</t>
  </si>
  <si>
    <t>예산액</t>
  </si>
  <si>
    <t>지출액</t>
  </si>
  <si>
    <t>지출잔액</t>
  </si>
  <si>
    <t>기존</t>
  </si>
  <si>
    <t>변경</t>
  </si>
  <si>
    <t>증감</t>
  </si>
  <si>
    <t>문화재
보존관리</t>
  </si>
  <si>
    <t>상당산성 
정비사업</t>
  </si>
  <si>
    <t>정북동토성
정비사업</t>
  </si>
  <si>
    <t>광역도시대비역동적인안전한도로교통망구축</t>
  </si>
  <si>
    <t>정책사업</t>
  </si>
  <si>
    <t>여성가족과</t>
  </si>
  <si>
    <t>문화기반
시설확충</t>
  </si>
  <si>
    <t>관광산업진흥</t>
  </si>
  <si>
    <t>공공체육시설 확충</t>
  </si>
  <si>
    <t>체육진흥과</t>
  </si>
  <si>
    <t>시민친화형도로교통기반조성</t>
  </si>
  <si>
    <t>지역개발과</t>
  </si>
  <si>
    <t>농촌도로망확충</t>
  </si>
  <si>
    <t>갈원-산막간 도로확포장공사</t>
  </si>
  <si>
    <t>석화-사인간 도로확포장공사</t>
  </si>
  <si>
    <t>다락-황탄간 도로확포장공사</t>
  </si>
  <si>
    <t>한계-지산간도로개설공사</t>
  </si>
  <si>
    <t>대길-부연간도로확포장공사</t>
  </si>
  <si>
    <t>호정-추정간도로확포장공사</t>
  </si>
  <si>
    <t>남이 부용외천도로 확포장공사</t>
  </si>
  <si>
    <t>궁평-오송간도로확포장공사</t>
  </si>
  <si>
    <t>북이 영하도로확포장공사</t>
  </si>
  <si>
    <t>시목-중척간 도로확포장공사</t>
  </si>
  <si>
    <t>오산-장동간 도로확포장공사</t>
  </si>
  <si>
    <t>황청도로 확포장공사</t>
  </si>
  <si>
    <t>가덕 행정-노동간 도로확포장공사</t>
  </si>
  <si>
    <t>성재-사정간 도로확포장공사</t>
  </si>
  <si>
    <t>가좌-성재간 도로확포장공사</t>
  </si>
  <si>
    <t>복현-성산간 도로확포장공사</t>
  </si>
  <si>
    <t>현암-갈산간 도로확포장공사</t>
  </si>
  <si>
    <t>남이 척산도로 확포장공사</t>
  </si>
  <si>
    <t>광역도시 대비 역동적인 안전한 도로교통망 구축</t>
  </si>
  <si>
    <t>청주하이패스전용나들목설치</t>
  </si>
  <si>
    <t>도로시설과</t>
  </si>
  <si>
    <t>제2순환로(송절교차로~율량교차로)확장공사</t>
  </si>
  <si>
    <t>2015년 까지</t>
  </si>
  <si>
    <t>사    업</t>
  </si>
  <si>
    <t>해당부서</t>
  </si>
  <si>
    <t>2016년</t>
  </si>
  <si>
    <t xml:space="preserve"> 당해연도
예산액
(2017년)</t>
  </si>
  <si>
    <t>2018년
예산액</t>
  </si>
  <si>
    <t>2019년이후 
예산액</t>
  </si>
  <si>
    <t>검토내역</t>
  </si>
  <si>
    <t>단위사업</t>
  </si>
  <si>
    <t>총    계</t>
  </si>
  <si>
    <t>기존</t>
  </si>
  <si>
    <t>증감</t>
  </si>
  <si>
    <t>지역경제안정</t>
  </si>
  <si>
    <t>상권활성화및소상공인지원</t>
  </si>
  <si>
    <t>서문시장주차장조성</t>
  </si>
  <si>
    <t>일자리경제과</t>
  </si>
  <si>
    <t>○위  치 : 서문동 166-11 외 3필지
○사업량 : 주차장 20면 조성
○기  간 : 2016 ~ 2017</t>
  </si>
  <si>
    <t>추진상황 수정함, 기정추가함(3회추경때는 기정을 변경으로 신규사업으로 제출할것), 계속비 추진 시장님 결심 금요일까지 제출</t>
  </si>
  <si>
    <t>사창시장주차장확장</t>
  </si>
  <si>
    <t>○위  치 : 사창동 290번지
○사업량 : 주차장 16면 확장
○기  간 : 2016 ~ 2017</t>
  </si>
  <si>
    <t>성안길상점가주차장조성</t>
  </si>
  <si>
    <t>○위  치 : 서문동 100-1외 8필지
○사업량 : 주차장 포장 및 조성 1식
○기  간 : 2016 ~ 2017</t>
  </si>
  <si>
    <t>소통과 개방으로 참여시정 강화</t>
  </si>
  <si>
    <t>효율적 기록물 보존관리 및 정보공개를 통한 투명행정 추진</t>
  </si>
  <si>
    <t>통합기록물보존소 리모델링</t>
  </si>
  <si>
    <t>행정지원과</t>
  </si>
  <si>
    <t>○위  치 : 흥덕구 월평로 13번길 52
○사업량 : 리모델링 1식
○기  간 : 2016 ~ 2017</t>
  </si>
  <si>
    <t>노인복지
증진</t>
  </si>
  <si>
    <t>노인복지기반조성</t>
  </si>
  <si>
    <t>청주서원노인종합복지관건립</t>
  </si>
  <si>
    <t>노인장애인과</t>
  </si>
  <si>
    <t>시설운영 
기반조성</t>
  </si>
  <si>
    <t>수곡시니어
클럽신축이전</t>
  </si>
  <si>
    <t xml:space="preserve">○위  치: 서원구 산남동 52-1번지
○사업량: 부지990㎡  건물 363㎡
○기  간: 2016 ~ 2017 </t>
  </si>
  <si>
    <t>추진상황 수정함, 기정추가함(3회추경때는 기정을 변경으로 신규사업으로 제출할것)</t>
  </si>
  <si>
    <t>여성·아동·보육·건강가족</t>
  </si>
  <si>
    <t>가족기능향상</t>
  </si>
  <si>
    <t>어린이복합문화체험시설조성</t>
  </si>
  <si>
    <t>○위  치 : 청주랜드 어린이회관
○사업량 : 2전시관(2,975㎡)전층 조성
○기  간 : 2016 ~ 2017</t>
  </si>
  <si>
    <t>변경추가함(3회추경때는 기정을 변경으로 제출할것, 계속비 조서는 신규를 제외하고는 기존, 변경이 다 있어야 합니다.)</t>
  </si>
  <si>
    <t>청소년사업</t>
  </si>
  <si>
    <t>청소년육성</t>
  </si>
  <si>
    <t>공공청소년수련시설 확충사업(기능보강)</t>
  </si>
  <si>
    <t>인재양성과</t>
  </si>
  <si>
    <t>○신규</t>
  </si>
  <si>
    <t>세부사업명 예산안에 맞춰 변경함
추진상황 변경함 (다음년도 1추부터는 공정율 작성하시면 됩니다)</t>
  </si>
  <si>
    <t>○위  치 : 청원구 내덕동 201-32 
          (동부창고 38동 옆 부지)
○사업량 : 청원청소년 문화의집 건립
          (지상2층 / 연면적 950㎡)
○기  간 : 2017 ~ 2019</t>
  </si>
  <si>
    <t>전통문화
보존및전승</t>
  </si>
  <si>
    <t>문화예술과</t>
  </si>
  <si>
    <t>추진상황 변경함</t>
  </si>
  <si>
    <t>문화산업
진흥</t>
  </si>
  <si>
    <t>한류명품 드라마 테마파크 조성</t>
  </si>
  <si>
    <t>○위  치 :상당구 수동 159-10 일원
○사업량 :드라마거리 및
          드라마 아트홀 건립
○기  간 :2016 ∼ 2018</t>
  </si>
  <si>
    <t>금액수정함 검토요망</t>
  </si>
  <si>
    <t>관광기반조성</t>
  </si>
  <si>
    <t>세종대왕행궁조성사업</t>
  </si>
  <si>
    <t>관광과</t>
  </si>
  <si>
    <t>현도 국민여가캠핑장 조성</t>
  </si>
  <si>
    <t>준공때까지는 올려야 함. 내용검토요망</t>
  </si>
  <si>
    <t>사회체육
진흥</t>
  </si>
  <si>
    <t>공공체육시설
확충</t>
  </si>
  <si>
    <t>국민체육센터 건립사업</t>
  </si>
  <si>
    <t>스쿼시전용경기장 건립사업</t>
  </si>
  <si>
    <t>청주
실내빙상장
건립사업</t>
  </si>
  <si>
    <t>기존 지출액 수정(본예산 기존은 16년 3추 변경과 같음에 유의)</t>
  </si>
  <si>
    <t>○위  치 : 청원구 사천동 91-15 일원
○사업량 : 연면적5,200㎡
○기  간 : 2015 ~ 2018</t>
  </si>
  <si>
    <t>사회체육진흥</t>
  </si>
  <si>
    <t>내수생활체육공원조성</t>
  </si>
  <si>
    <t>전문체육
육성지원</t>
  </si>
  <si>
    <t>전국체전
시설보수</t>
  </si>
  <si>
    <t>○위  치 : 청주시 흥덕구 현암동 89-3
           외 2개소
○사업량 : 충북학생 롤러경기장 보수,
           충북학생수영장 보수,
           세광고 야구장 보수
○기  간 : 2016 ~ 2017</t>
  </si>
  <si>
    <t>최고수준의 체육시설
관리</t>
  </si>
  <si>
    <t>경기력 향상을 위한 체육시설 개선</t>
  </si>
  <si>
    <t>청원
종합사격장
시설보수
사업</t>
  </si>
  <si>
    <t>체육시설
관리과</t>
  </si>
  <si>
    <t>3회추경시 기간연장할것을 감안하여 기존건 기간수정함</t>
  </si>
  <si>
    <t>효율적인 체육시설 지원</t>
  </si>
  <si>
    <t>청주체육관 노후시설 보수공사</t>
  </si>
  <si>
    <t>경기력
향상을 위한
체육시설
개선</t>
  </si>
  <si>
    <t>청주유도회관 시설개선</t>
  </si>
  <si>
    <t>2016년도 예산을 예산서 금액이 맞춰 수정함
기정추가함(3회추경때는 기정을 변경으로 신규사업으로 제출할것), 계속비 추진 시장님 결심 금요일까지 제출</t>
  </si>
  <si>
    <t>청주정구장 시설개선 사업</t>
  </si>
  <si>
    <t>기정추가함(3회추경때는 기정을 변경으로 신규사업으로 제출할것), 계속비 추진 시장님 결심 금요일까지 제출</t>
  </si>
  <si>
    <t>문화예술
진흥</t>
  </si>
  <si>
    <t>문화기반 시설 확충</t>
  </si>
  <si>
    <t>미술관 주차장 및 진출입로 조성</t>
  </si>
  <si>
    <t>시립미술관</t>
  </si>
  <si>
    <t>총사업비 및 지출액 수정함</t>
  </si>
  <si>
    <t>농업기반
구축</t>
  </si>
  <si>
    <t>농업생산기반시설확충</t>
  </si>
  <si>
    <t>옥산면
소재지
종합정비
사업</t>
  </si>
  <si>
    <t>농업정책과</t>
  </si>
  <si>
    <t>오송읍
소재지
종합정비
사업</t>
  </si>
  <si>
    <t>○기본계획 수립완료
○시행계획 수립중</t>
  </si>
  <si>
    <t>미원면
농촌중심지
활성화
사업
[농촌중심지활성화(일반지구)]</t>
  </si>
  <si>
    <t>○기본계획 수립중</t>
  </si>
  <si>
    <t>농업경쟁력
강화</t>
  </si>
  <si>
    <t>가공식품
수출지원</t>
  </si>
  <si>
    <t>지역전략
식품산업
육성</t>
  </si>
  <si>
    <t>원예유통과</t>
  </si>
  <si>
    <t>지출액 수정함</t>
  </si>
  <si>
    <t>축산경쟁력
강화</t>
  </si>
  <si>
    <t>축산물 유통기반 확충</t>
  </si>
  <si>
    <t>사슴
클러스터
사업</t>
  </si>
  <si>
    <t>축산과</t>
  </si>
  <si>
    <t>가축방역</t>
  </si>
  <si>
    <t>거점세척,소독시설 설치</t>
  </si>
  <si>
    <t>○위  치 : 흥덕구 오송읍 만수리
           918외 2개소
○사업량 : 3개소
○기  간 : 2016 ~ 2017</t>
  </si>
  <si>
    <t>재난 및 재난 예방</t>
  </si>
  <si>
    <t xml:space="preserve">자연재해 대비태세강화 </t>
  </si>
  <si>
    <t xml:space="preserve">청주시 풍수해저감 종합계획 수립 용역 </t>
  </si>
  <si>
    <t xml:space="preserve">안전정책과 </t>
  </si>
  <si>
    <t>시민편익
증진을 위한 지적행정 
서비스 제공</t>
  </si>
  <si>
    <t>공간정보 
구축 및 활용</t>
  </si>
  <si>
    <t>공간정보
시스템 통합고도화(2차)사업</t>
  </si>
  <si>
    <t>지적정보과</t>
  </si>
  <si>
    <t>○사업량 : 도로기반시설물 관리시스템
           2차 고도화 및 행정정보
           기반 융복합 공간정보
           관리시스템 각 1식
○기  간 : 2016 ~ 2017</t>
  </si>
  <si>
    <t>공원조성</t>
  </si>
  <si>
    <t>안전하고 쾌적한 공원관리</t>
  </si>
  <si>
    <t>명암유원지 주차장 확장공사</t>
  </si>
  <si>
    <t>공원녹지과</t>
  </si>
  <si>
    <t>도시공원조성</t>
  </si>
  <si>
    <t>잠두봉공원 민간공원개발 조성사업</t>
  </si>
  <si>
    <t>새적굴공원 민간공원개발 조성사업</t>
  </si>
  <si>
    <t>당산 자연마당조성사업</t>
  </si>
  <si>
    <t>사업개요 수정(3회추경때는 기정을 변경으로 신규사업으로 제출할것)</t>
  </si>
  <si>
    <t>연구개발</t>
  </si>
  <si>
    <t>농업연구개발</t>
  </si>
  <si>
    <t>유기농산업
복합서비스
지원단지
조성</t>
  </si>
  <si>
    <t>연구개발과</t>
  </si>
  <si>
    <t>○위  치 : 상당구 지북동 341-1
○사업량 : 1개소(60,975㎡)
○기  간 : 2015 ~ 2018</t>
  </si>
  <si>
    <t>시민친화형도로교통기반조성</t>
  </si>
  <si>
    <t>시민친화형도로환경정비</t>
  </si>
  <si>
    <t>내수 원통리 인도설치사업</t>
  </si>
  <si>
    <t>지역개발과</t>
  </si>
  <si>
    <t>○위  치 : 청원구 내수읍 원통리
○사업량 : L=1.2km,B=2.0m
○기  간 : 2016 ~ 2017</t>
  </si>
  <si>
    <t>○미보상 필지 협의 중
○공정율 40%</t>
  </si>
  <si>
    <t>세부사업명 수정, 3회추경시 별도 세부사업으로 빼서 계속비 조서상 사업명과 똑같이 할것(3회추경때는 기정을 변경으로 신규사업으로 제출할것)
총사업비에 부대비 포함함
시장님 결심자료 제출</t>
  </si>
  <si>
    <t>녹색교통기반조성</t>
  </si>
  <si>
    <t>영운천자전거도로정비사업</t>
  </si>
  <si>
    <t>2017년 예산액을 본예산(안) 자료와 일치시킴, 향후 추경시 반영되면 수정할것</t>
  </si>
  <si>
    <t>○위  치 : 서원구 남이면 산막리 일원
○사업량 : L=1.0km, B=8.0m
○기  간 : 2015 ~ 2018</t>
  </si>
  <si>
    <t>○위  치 : 흥덕구 강내면 석화리 일원
○사업량 : L=1.7km, B=8.0m
○기  간 : 2015 ~ 2018</t>
  </si>
  <si>
    <t>○위  치 : 흥덕구 강내면 황탄리 일원
○사업량 : L=1.2km, B=8.0m
○기  간 : 2015 ~ 2017</t>
  </si>
  <si>
    <t>○위  치 : 상당구 낭성면 지산리 일원
○사업량 : L=2.5km, B=8.0m
○기  간 : 2016 ~ 2019</t>
  </si>
  <si>
    <t>○실시설계용역 중</t>
  </si>
  <si>
    <t>○위  치 : 청원구 북이면 대길리 일원
○사업량 : L=1.24km, B=8.0m
○기  간 : 2016 ~ 2018</t>
  </si>
  <si>
    <t>○위  치 : 상당구 낭성면 호정리, 
           추정리 일원
○사업량 : L=1.0km, B=6.5m
○기  간 : 2015 ~ 2018</t>
  </si>
  <si>
    <t>○위  치 : 서원구 남이면 부용외천리
           일원
○사업량 : L=0.4km, B=6.5m
○기  간 : 2016 ~ 2018</t>
  </si>
  <si>
    <t>○위  치 : 흥덕구 오송읍 오송리 일원
○사업량 : L=0.2km, B=6.5m
○기  간 : 2016 ~ 2018</t>
  </si>
  <si>
    <t>○위  치 : 청원구 북이면 영하리 일원
○사업량 : L=0.4km, B=6.5m
○기  간 : 2016 ~ 2018</t>
  </si>
  <si>
    <t>○위  치 : 서원구 현도면 중척리 일원
○사업량 : L=0.73km, B=8.0m
○기  간 : 2015 ~ 2017</t>
  </si>
  <si>
    <t>○위  치 : 흥덕구 옥산면 장동리 일원
○사업량 : L=0.3km, B=8.0m
○기  간 : 2015 ~ 2018</t>
  </si>
  <si>
    <t>○위  치 : 상당구 남일면 황청리 일원
○사업량 : L=0.8km, B=8.0m
○기  간 : 2015 ~ 2018</t>
  </si>
  <si>
    <t>○위  치 : 상당구 가덕면 행정리 일원
○사업량 : L=1.67km, B=8.0m
○기  간 : 2015 ~ 2017</t>
  </si>
  <si>
    <t>16년 2회추경 계속비 조서에 기존 맞춤</t>
  </si>
  <si>
    <t>○위  치 : 흥덕구 옥산면 사정리 일원
○사업량 : L=0.48km, B=8.0m
○기  간 : 2015 ~ 2018</t>
  </si>
  <si>
    <t>○위  치 : 청원구 오창읍 성재리 일원
○사업량 : L=1.16km, B=8.0m
○기  간 : 2015 ~ 2018</t>
  </si>
  <si>
    <t>○위  치 : 청원구 오창읍 복현리 일원
○사업량 : L=1.0km, B=8.0m
○기  간 : 2015 ~ 2018</t>
  </si>
  <si>
    <t>○위  치 : 상당구 낭성면 현암리 일원
○사업량 : L=1.59km, B=8.0m
○기  간 : 2015 ~ 2017</t>
  </si>
  <si>
    <t>사업기간 3추때 변경반영할것
2016년 예산액 3추때 2억으로 꼬옥 반영할것
3회추경때는 기정을 변경으로 할것</t>
  </si>
  <si>
    <t>○위  치 : 서원구 남이면 척산리 일원
○사업량 : L=1.0km, B=6.5m
○기  간 : 2015 ~ 2017</t>
  </si>
  <si>
    <t>동림리 동림4교 교량개축공사</t>
  </si>
  <si>
    <t>○위  치 : 흥덕구 옥산면 동림리 일원
○사업량 : L=20.5m, B=9.0m
○기  간 : 2016 ~ 2017</t>
  </si>
  <si>
    <t>2016년 예산 부대비 포함함, 기정추가함(3회추경때는 기정을 변경으로 신규사업으로 제출할것)</t>
  </si>
  <si>
    <t>비상초교~비홍교회간 인도설치공사</t>
  </si>
  <si>
    <t>○위  치 : 청원구 내수읍 비상리 일원
○사업량 : L=0.37km, B=2.0m
○기  간 : 2016 ~ 2017</t>
  </si>
  <si>
    <t>가덕 계산리 도로확포장공사</t>
  </si>
  <si>
    <t>○위  치 : 상당구 가덕면 계산리 일원
○사업량 : L=0.06km, B=6.5m
○기  간 : 2017 ~ 2018</t>
  </si>
  <si>
    <t>옥산 환희리 도로확포장공사</t>
  </si>
  <si>
    <t>○위  치 : 흥덕구 옥산면 환희리 일원
○사업량 : L=0.27km, B=6.5m
○기  간 : 2017 ~ 2018</t>
  </si>
  <si>
    <t>오창 괴정리 도로확포장공사</t>
  </si>
  <si>
    <t>○위  치 : 청원구 오창읍 괴정리 일원
○사업량 : L=0.45km, B=8.0m
○기  간 : 2017 ~ 2019</t>
  </si>
  <si>
    <t>정중~쌍청간 군도선형개선공사</t>
  </si>
  <si>
    <t>○위  치 : 흥덕구 옥산면 쌍청리 일원
○사업량 : L=0.18km, B=8.0m
○기  간 : 2016 ~ 2017</t>
  </si>
  <si>
    <t>화산도로 확포장공사</t>
  </si>
  <si>
    <t>○위  치 : 청원구 오창읍 화산리 일원
○사업량 : L=1.4km, B=8.0m
○기  간 : 2016 ~ 2018</t>
  </si>
  <si>
    <t xml:space="preserve">광역도시대비 역동적인 안전한 도로교통망구축 </t>
  </si>
  <si>
    <t>주요간선 광역도로망 조기 구축</t>
  </si>
  <si>
    <t>청주(휴암~오동)국도
대체우회
도로건설</t>
  </si>
  <si>
    <t>도로시설과</t>
  </si>
  <si>
    <t>○사후환경영향평가 추진
  (준공후 3년)</t>
  </si>
  <si>
    <t>기간연장, 사업비증액에 따른 시장님 방침
기정 수정함
3회추경때 기정을 변경으로 놓고 작성제출</t>
  </si>
  <si>
    <t>광역도시대비 역동적인 안전한 도로교통망구축</t>
  </si>
  <si>
    <t>청주시
도로건설
관리계획
수립</t>
  </si>
  <si>
    <t xml:space="preserve">광역도시대비 역동적인 안전한 도로교통망구축 </t>
  </si>
  <si>
    <t>제2순환로(서청주교~송절교차로)개설공사</t>
  </si>
  <si>
    <t>○공정율 20%</t>
  </si>
  <si>
    <t>기간연장에 따른 시장님 방침</t>
  </si>
  <si>
    <t>무심동서로 확장사업</t>
  </si>
  <si>
    <t>광역도시 대비 역동적인 안전한 도로교통망 구축</t>
  </si>
  <si>
    <t>청주(북일~남일)국도대체우회도로건설</t>
  </si>
  <si>
    <t>질문)
예산은 다 성립됐는데 왜 사업기간은 2022년까지죠?? 보상도 금방 할것 같은데~~~
답변)
현재 2구간 보상비만 반영
1구간 공사추진에 따라
대전청에서 1구간 보상 요청시 시장님 
결재 후 향후 계속비 수정예정</t>
  </si>
  <si>
    <t>상당로(내덕칠거리~청주대사거리)확장공사</t>
  </si>
  <si>
    <t>대신로(솔밭공원사거리~제2순환로)확장공사</t>
  </si>
  <si>
    <t>서부로(석곡사거리~죽림사거리)확장</t>
  </si>
  <si>
    <t>시장님 결심 금요일까지 제출</t>
  </si>
  <si>
    <t>도심교통 분산처리 및 안전도시 구현</t>
  </si>
  <si>
    <t>월오~가덕간도로개설공사</t>
  </si>
  <si>
    <t>청주대학교 예술대학~
율량2지구간
도로개설
공사</t>
  </si>
  <si>
    <t>탑연1리~
진흥아파트
우회도로
개설공사</t>
  </si>
  <si>
    <t>아름다운웨딩홀~고은삼거리간 도로확포장 공사</t>
  </si>
  <si>
    <t>지북동 마을진입로 도로개설 공사</t>
  </si>
  <si>
    <t>○설계완료</t>
  </si>
  <si>
    <t>석실~석판간(남이도시계획도로)도로개설 공사</t>
  </si>
  <si>
    <t>○보상추진중
○2016년이전예산 일반회계
  2017년이후예산 균형발전
  특별회계 추진</t>
  </si>
  <si>
    <t>시장님 방침
3회추경시 본예산 기정을 변경으로 놓고 신규작성할것</t>
  </si>
  <si>
    <t>명암로통나무집주변도로정비</t>
  </si>
  <si>
    <t>○보상추진중</t>
  </si>
  <si>
    <t>3회추경때는 기정을 변경으로 신규사업으로 제출할것, 계속비 추진 시장님 결심 금요일까지 제출</t>
  </si>
  <si>
    <t>백제고분 유물전시관입구~대한통운뒤 도로개설</t>
  </si>
  <si>
    <t>남일면효촌리도로개설</t>
  </si>
  <si>
    <t>3회추경때는 기정을 변경으로 신규사업으로 제출할것, 계속비 추진 시장님 결심 금요일까지 제출
균형발전특별회계로 추진됨
2016년 집행잔액은 불용, 2017년 신규사업으로 추진</t>
  </si>
  <si>
    <t>서청주IC~주봉마을간도로개설공사</t>
  </si>
  <si>
    <t>3회추경때는 기정을 변경으로 신규사업으로 제출할것, 계속비 추진 시장님 결심 금요일까지 제출
15년까지 예산액은 총사업비에서 제외</t>
  </si>
  <si>
    <t>무심서로
확장</t>
  </si>
  <si>
    <t>추진상황 수정함
시장님 결심 금요일까지 제출</t>
  </si>
  <si>
    <t>옥산면 오산리 도시계획도로(중2-51) 개설공사</t>
  </si>
  <si>
    <t>용담로(대한정육점~괴강매운탕) 확장 공사</t>
  </si>
  <si>
    <t>광역도시대비역동적인안전한도로교통망구축</t>
  </si>
  <si>
    <t>도심과농촌지역연결도로개설</t>
  </si>
  <si>
    <t>청주역~옥산간 도로확장공사</t>
  </si>
  <si>
    <t>도심교통분산처리및안전도시구현</t>
  </si>
  <si>
    <t>덕천교∼새터초교사거리 도로확장사업</t>
  </si>
  <si>
    <t>미평동도시계획도로(남지로 주변)개설공사</t>
  </si>
  <si>
    <t>용박골 진입로 개설공사</t>
  </si>
  <si>
    <t>미호천제방도로교행차로설치공사</t>
  </si>
  <si>
    <t>석판교차로 일원 도로확장</t>
  </si>
  <si>
    <t>내수농공단지 주변 도로개설</t>
  </si>
  <si>
    <t>새터초교 앞 도로확장</t>
  </si>
  <si>
    <t>안전하고 편리한 교통환경 실현</t>
  </si>
  <si>
    <t>주정차관리</t>
  </si>
  <si>
    <t>시외버스터미널 환승센터 확충사업</t>
  </si>
  <si>
    <t>교통정책과</t>
  </si>
  <si>
    <t>청주공항활성화</t>
  </si>
  <si>
    <t>청주공항 활성화</t>
  </si>
  <si>
    <t>항공인프라 활용 비상의꿈 프로젝트
(지역행복생활권 연계협력)</t>
  </si>
  <si>
    <t>교통정책과</t>
  </si>
  <si>
    <t>으뜸대중교통</t>
  </si>
  <si>
    <t>대중교통육성 지원</t>
  </si>
  <si>
    <t>대중교통계획 수립 연구용역</t>
  </si>
  <si>
    <t>대중교통과</t>
  </si>
  <si>
    <t>○위  치 : 청주시 일원
○사업량 : 대중교통계획 수립 1식
○기  간 : 2016 ~ 2017</t>
  </si>
  <si>
    <t>자연과 함께하는 안전한 생명하천</t>
  </si>
  <si>
    <t>사람과
자연이
공존하는
생태하천
조성</t>
  </si>
  <si>
    <t>무심천
고향의 강
정비사업</t>
  </si>
  <si>
    <t>하천방재과</t>
  </si>
  <si>
    <t>월운천
생태하천
복원사업</t>
  </si>
  <si>
    <t>용두천
생태하천
복원사업</t>
  </si>
  <si>
    <t>석남가경천
생태하천
복원사업</t>
  </si>
  <si>
    <t>개요수정하였음 검토 바람</t>
  </si>
  <si>
    <t>석화천
생태하천
복원사업</t>
  </si>
  <si>
    <t>재해로부터 안전한 하천정비</t>
  </si>
  <si>
    <t>무심천 세월교 가설사업</t>
  </si>
  <si>
    <t>자연과 함께하는 안전한 생명하천</t>
  </si>
  <si>
    <t>내추
소하천
정비사업</t>
  </si>
  <si>
    <t>탑연
소하천
정비사업</t>
  </si>
  <si>
    <t>구방 소하천
정비사업</t>
  </si>
  <si>
    <t>산막 
소하천
정비사업</t>
  </si>
  <si>
    <t>주중 
소하천
정비사업</t>
  </si>
  <si>
    <t>송정
소하천
정비사업</t>
  </si>
  <si>
    <t>재해위험지구정비사업</t>
  </si>
  <si>
    <t>3회추경때는 기정을 변경으로 신규사업으로 제출할것</t>
  </si>
  <si>
    <t>폐기물을 자원화하는 친환경 시설운영</t>
  </si>
  <si>
    <t>주민이 안심하는 폐기물 처리시설</t>
  </si>
  <si>
    <t>친환경에너지타운 조성</t>
  </si>
  <si>
    <t>자원관리과</t>
  </si>
  <si>
    <t>기정 수정함, 3회추경때는 기정을 변경으로 신규사업으로 제출할것, 계속비 추진 시장님 결심 금요일까지 제출
2016년 신규 계속비로 2015년도 예산은 총사업비 제외</t>
  </si>
  <si>
    <t>음식물류폐기물 자원화시설 악취방지시설 설치</t>
  </si>
  <si>
    <t>○위  치 : 흥덕구 미호로 521번길 103
○사업량 : 악취방지시설 1식
○기  간 : 2016 ~ 2017</t>
  </si>
  <si>
    <t xml:space="preserve">기정 수정함, 3회추경때는 기정을 변경으로 신규사업으로 제출할것, 계속비 추진 시장님 결심 금요일까지 제출
3회추경때 좌측 세부사업명으로 꼬옥 쪼개서 편성하세요~~
</t>
  </si>
  <si>
    <t>하수관리</t>
  </si>
  <si>
    <t>효율적인
지하수관리</t>
  </si>
  <si>
    <t>지하수관리
시스템 구축
사업</t>
  </si>
  <si>
    <t>하수정책과</t>
  </si>
  <si>
    <t>맑고 
깨끗한 
수질관리</t>
  </si>
  <si>
    <t>공공하수도
시설확충 및 운영</t>
  </si>
  <si>
    <t>가덕
하수처리
시설설치
사업
[면단위하수처리장설치(가덕 하수처리시설 설치사업)]</t>
  </si>
  <si>
    <t>맑고깨끗한수질관리</t>
  </si>
  <si>
    <t>공공하수도 시설확충 및 운영</t>
  </si>
  <si>
    <t>남이 하수처리시설 설치사업</t>
  </si>
  <si>
    <t>가덕
하수관거
설치사업
[하수관로정비(가덕 하수관거 설치사업)]</t>
  </si>
  <si>
    <t>남일하수
관거설치
사업</t>
  </si>
  <si>
    <t>남이 하수관거 설치사업
[하수관로정비(남이 하수관거 설치사업)]</t>
  </si>
  <si>
    <t>북이1단계 하수관로 정비사업</t>
  </si>
  <si>
    <t>가마,석판 하수관거 정비사업
[하수관로정비(가마, 석판 하수관거 정비사업)]</t>
  </si>
  <si>
    <t>석화,서당 하수관로 정비사업
[하수관로정비(석화 서당 하수관로 정비사업)]</t>
  </si>
  <si>
    <t>○위  치 : 청원구 북이면 석화,서당리
○사업량 : 하수관로 L=4.5km
○기  간 : 2016 ~ 2018</t>
  </si>
  <si>
    <t>3회추경 신규 추진</t>
  </si>
  <si>
    <t xml:space="preserve">가덕
하수처리구역 연계처리사업
[하수관로정비(가덕하수처리구역 연계처리사업)]
</t>
  </si>
  <si>
    <t>이목 마을하수도 설치사업
[농어촌마을하수도정비(이목 마을하수도 설치사업)]</t>
  </si>
  <si>
    <t>우산1리 마을하수도 설치사업
[농어촌마을하수도정비(우산1리 마을하수도 설치사업)]</t>
  </si>
  <si>
    <t>○위  치 : 청원구 내수읍 우산리
○사업량 : 하수처리장 증설 100톤/일
○기  간 : 2015 ~ 2017</t>
  </si>
  <si>
    <t>지출금액 수정함… 맞는지 확인 필요</t>
  </si>
  <si>
    <t>폐수·가축
분뇨
처리시설
확충및개선</t>
  </si>
  <si>
    <t>내수지구
가축분뇨
처리시설
개선사업
[가축분뇨공공처리시설개선사업(내수지구 가축분뇨 처리시설 개선사업)]</t>
  </si>
  <si>
    <t>하수정책과</t>
  </si>
  <si>
    <t>공공도서관 기반시설 확충</t>
  </si>
  <si>
    <t>공공도서관 건립</t>
  </si>
  <si>
    <t>금천지구 도서관건립</t>
  </si>
  <si>
    <t>시립도서관</t>
  </si>
  <si>
    <t>문화유산보존및전승</t>
  </si>
  <si>
    <t>고인쇄문화 자료관리</t>
  </si>
  <si>
    <t>사이버 스마트 뮤지엄 구축사업
[문화유산관광자원화]</t>
  </si>
  <si>
    <t>청주
고인쇄
박물관
운영사업과</t>
  </si>
  <si>
    <t>도시개발</t>
  </si>
  <si>
    <t>산업단지관리</t>
  </si>
  <si>
    <t>청주 지식산업센터 건립</t>
  </si>
  <si>
    <t>도시개발과</t>
  </si>
  <si>
    <t xml:space="preserve">3회추경때는 기정을 변경으로 신규사업으로 제출할것, 계속비 추진 시장님 결심 금요일까지 제출
</t>
  </si>
  <si>
    <t>산업단지재생</t>
  </si>
  <si>
    <t>청주산단 재생사업 시행계획 수립용역</t>
  </si>
  <si>
    <t>산업단지
조성</t>
  </si>
  <si>
    <t>오창제3산업단지용수공급시설</t>
  </si>
  <si>
    <t>기간연장에 따른 시장님 방침결정</t>
  </si>
  <si>
    <t>오송제2생명
과학단지
폐수종말
처리시설</t>
  </si>
  <si>
    <t>○공정률 10%</t>
  </si>
  <si>
    <t>오송제2생명
과학단지
용수공급
시설</t>
  </si>
  <si>
    <t>총사업비가 변경되었기에 시장님 방침결정 금요일 까지 제출</t>
  </si>
  <si>
    <t>청주테크노폴리스
공업용수도
설치사업</t>
  </si>
  <si>
    <t>기간연장에 따른 시장님 방침 금요일까지 제출</t>
  </si>
  <si>
    <t>산업단지조성</t>
  </si>
  <si>
    <t>오창테크노폴리스 용수공급시설 설치사업</t>
  </si>
  <si>
    <t>신규사업추진에 따른 시장님 방침</t>
  </si>
  <si>
    <t>○위   치 : 오창읍 후기리 일원
○사업량 : 송수관로(D=400mm) L=15.0km, 배수지 6,850m3, 가압장 1식
○기   간 : 2017 ~ 2020</t>
  </si>
  <si>
    <t>도시재생</t>
  </si>
  <si>
    <t>도시재생
관리</t>
  </si>
  <si>
    <t>구 청주역사재현 및
환경정비
사업</t>
  </si>
  <si>
    <t>도시재생과</t>
  </si>
  <si>
    <t>사업기간 연장은 3추때 변경으로 반영</t>
  </si>
  <si>
    <t>문화·예술 특성화를 통한 중앙동 상권 활성화 사업</t>
  </si>
  <si>
    <t>안덕벌 예술의 거리 상권활성화 사업</t>
  </si>
  <si>
    <t>창조도시
건설</t>
  </si>
  <si>
    <t>도시재생선도사업</t>
  </si>
  <si>
    <t>산업기능이전적지를 활용한 창조경제 중심지구 조성</t>
  </si>
  <si>
    <t>2017년도 예산액 당초예산액에 맞춤
차액은 2018년도 몰음
확인요망</t>
  </si>
  <si>
    <t>도시 및
주거환경
정비사업</t>
  </si>
  <si>
    <t>주택재개발 및 재건축
사업</t>
  </si>
  <si>
    <t>석교구역
기반시설
정비사업</t>
  </si>
  <si>
    <t>도시재생과</t>
  </si>
  <si>
    <t>남주남문구역
기반시설
정비사업</t>
  </si>
  <si>
    <t>영운구역
주거환경
개선사업</t>
  </si>
  <si>
    <t>총사업비 증액 시장님 방침이 없어
기존 총사업비내 2017년도 예산액만
2018년도 이관함
투자심사후 수정</t>
  </si>
  <si>
    <t>주거환경개선사업</t>
  </si>
  <si>
    <t>소규모주거지재생모델사업</t>
  </si>
  <si>
    <t>도시및주거환경정비사업</t>
  </si>
  <si>
    <t>농어촌 취약지역 생활여건 개조사업</t>
  </si>
  <si>
    <t>효율적인
청사 운영
및 관리</t>
  </si>
  <si>
    <t>쾌적한 근무
환경 조성</t>
  </si>
  <si>
    <t>율량사천동
주민센터
신축</t>
  </si>
  <si>
    <t>공공시설과</t>
  </si>
  <si>
    <t>2017년 예산액을 예산(안)에 맞춤</t>
  </si>
  <si>
    <t>균형발전을 위한 도시
기반조성</t>
  </si>
  <si>
    <t>노폭 12m
미만의 도시
계획도로
개설</t>
  </si>
  <si>
    <t>수동 도시
계획도로
(소3-27)
개설[대한
성공회옆]</t>
  </si>
  <si>
    <t>상당구
건설교통과</t>
  </si>
  <si>
    <t>2015년까지 예산액은 계속비 미반영
사업개요 수정함
추진상황 수정함
3회추경때는 기정을 변경으로 신규사업으로 제출할것
시장님 방침결정 제출</t>
  </si>
  <si>
    <t>대성동 도시계획도로
(소로3-31외 1개 노선) 개설
[향교옆]</t>
  </si>
  <si>
    <t>지역균형발전을 위한 도시기반조성</t>
  </si>
  <si>
    <t>노폭12m미만의 도시계획도로개설</t>
  </si>
  <si>
    <t>수의동 도시계획도로(소로3-955) 개설</t>
  </si>
  <si>
    <t>흥덕구
건설교통과</t>
  </si>
  <si>
    <t>○위  치 : 수의동 181-5번지 일원 
○사업량 : 도로개설 L=224m, B=6.0m
○기  간 : 2016 ~ 2017</t>
  </si>
  <si>
    <t>강내 월곡 도시계획도로(소로2-287) 개설</t>
  </si>
  <si>
    <t>○위  치 : 강내 월곡 288-6번지 일원
○사업량 : 도로개설 L=121m, B=8.0m
○기  간 : 2016 ~ 2017</t>
  </si>
  <si>
    <t>○공사착공(2016.6.8)
○공사정지(2016. 9. 5)
  ※보상 후 이주 기간 요청
    이주 후 실착공계획</t>
  </si>
  <si>
    <t>강내 석화리 도시계획도로(소로2-276) 개설</t>
  </si>
  <si>
    <t>○위  치 : 강내 석화 178-2번지 일원
○사업량 : 도로개설 L=200m, B=8.0m
○기  간 : 2016 ~ 2018</t>
  </si>
  <si>
    <t>○보상 중(보상률 70%)</t>
  </si>
  <si>
    <t>3회추경때는 기정을 변경으로 신규사업으로 제출할것
17년도 예산(안) 금액으로 맞춰 총사업비내에서 18년도 금액 수정함</t>
  </si>
  <si>
    <t>옥산 오산리 도시계획도로(소2-355)개설</t>
  </si>
  <si>
    <t>○위  치 : 옥산 오산 160-5번지 일원
○사업량 : 도로개설 L=150m, B=8.0m
○기  간 : 2016 ~ 2018</t>
  </si>
  <si>
    <t>지역균형
발전을
위한
도시
기반조성</t>
  </si>
  <si>
    <t>도로개설</t>
  </si>
  <si>
    <t>내덕초교
주변
도로개설</t>
  </si>
  <si>
    <t>청원구
건설교통과</t>
  </si>
  <si>
    <t>○위  치 : 내덕동 내덕초교 일원
○사업량 : L=320m, B=8.0m
○기  간 : 2016 ~ 2017</t>
  </si>
  <si>
    <t>내수 마산 도시계획도로(소2-1, 소2-4) 도로개설</t>
  </si>
  <si>
    <t>○위  치 : 내수읍 마산리 130-14
○사업량 : L=163m, B=8m
○기  간 : 2016 ~ 2018</t>
  </si>
  <si>
    <t>지역균형발전을 위한 도시기반조성</t>
  </si>
  <si>
    <t>도로관리</t>
  </si>
  <si>
    <t>(구)오근장육교 보수보강공사</t>
  </si>
  <si>
    <t>○위  치 : 청원구 외남동 510-1
○사업량 : L=232.4m, B=10.0m
○기  간 : 2016 ~ 2017</t>
  </si>
  <si>
    <t>북이면 석화1교 재설치공사</t>
  </si>
  <si>
    <t>○위  치 : 청원구 북이면 석화리
○사업량 : L=36.0m, B=4.5m
○기  간 : 2016 ~ 2017</t>
  </si>
  <si>
    <t>○위  치 : 낭성면 이목리, 호정리
○사업량 : 하수처리시설 90톤/일
           하수관로 매설 L=5.3km
○기  간 : 2013 ~ 2018</t>
  </si>
  <si>
    <t>청주테크노폴리스
폐수연계
처리시설
설치사업
(청주테크노폴리스 폐수처리장 설치사업)</t>
  </si>
  <si>
    <t>이경란</t>
  </si>
  <si>
    <t>최효영</t>
  </si>
  <si>
    <t>○2공구 추진
  (공정율 3%)</t>
  </si>
  <si>
    <r>
      <t xml:space="preserve">○총사업비:14,513,000천원
</t>
    </r>
    <r>
      <rPr>
        <sz val="8"/>
        <rFont val="굴림체"/>
        <family val="3"/>
      </rPr>
      <t xml:space="preserve">  -하수도특별회계:735,867천원
    (2012년설계비/(구)청원군)
  ※ 2013년 설계용역완료
   (총사업비에 포함,
    계속비조서 예산액에는
    회계상이로 미표시)
  -수특회계:13,777,133천원
   (공사비,감리비) </t>
    </r>
    <r>
      <rPr>
        <sz val="9"/>
        <rFont val="굴림체"/>
        <family val="3"/>
      </rPr>
      <t xml:space="preserve">  
○공정률 98%</t>
    </r>
  </si>
  <si>
    <t xml:space="preserve">○ 설계용역 추진율 70% </t>
  </si>
  <si>
    <t>○ 설계용역 추진율 17%</t>
  </si>
  <si>
    <t>○공정률 85%</t>
  </si>
  <si>
    <t>농어촌마을하수도정비(북이 금대 소규모 하수처리시설 설치사업)</t>
  </si>
  <si>
    <t>○공정율 30%</t>
  </si>
  <si>
    <t>○공정률 70%</t>
  </si>
  <si>
    <t>효율적인 청사 운영 및 관리</t>
  </si>
  <si>
    <t>쾌적한 근무환경 조성</t>
  </si>
  <si>
    <t>모충동 주민센터 신축</t>
  </si>
  <si>
    <t>봉명2송정동 주민센터 신축</t>
  </si>
  <si>
    <t>○감정평가 및 보상착수</t>
  </si>
  <si>
    <t>상생과 화합으로 으뜸 청주 구현</t>
  </si>
  <si>
    <t>균형발전을 통한 지역 간 불균형 해소</t>
  </si>
  <si>
    <t>정봉동 상습침수지역 배수로 정비공사</t>
  </si>
  <si>
    <t>○위  치 : 흥덕구 정봉동 일원
○사업량 : 하수관 정비 L=750m
○기  간 : 2016 ~ 2018</t>
  </si>
  <si>
    <t xml:space="preserve">[상생발전특별회계]
○신규
</t>
  </si>
  <si>
    <t>○2016. 10. 착공
○공사추진 중(50%)</t>
  </si>
  <si>
    <t>○위  치 : 청원구 북이면 석화리
○사업량 : L=36.0m, B=4.5m
○기  간 : 2016. ~ 2017.</t>
  </si>
  <si>
    <t>○설계 중</t>
  </si>
  <si>
    <t>○공정율 40%</t>
  </si>
  <si>
    <t>○1단계 공사완료</t>
  </si>
  <si>
    <t>대성로 확포장공사(1단계)</t>
  </si>
  <si>
    <t>○1단계 설계완료
○1단계 보상중</t>
  </si>
  <si>
    <t>○실시설계중</t>
  </si>
  <si>
    <t xml:space="preserve">○기본계획 수립완료
○시행계획 수립중                      ○편입토지 보상중
</t>
  </si>
  <si>
    <t>○위  치 : 청원구 내덕동 201-32
           (동부창고 36동 옆 부지)
○사업량 : 청원청소년 문화의집 건립
           (지상2층 / 연면적 950㎡)
○기  간 : 2017 ~ 2019</t>
  </si>
  <si>
    <t>○건축설계공모 중</t>
  </si>
  <si>
    <t>○배수관로 공사완료
○가압장 착공
○분묘개장 준비중</t>
  </si>
  <si>
    <t>오창제3산업단지폐수연계처리시설</t>
  </si>
  <si>
    <t>○2016.04 기본 및 실시설계
   (공정율 80%)
○일상감사 완료
○계약심사 의뢰</t>
  </si>
  <si>
    <t>○충북학생 수영장, 세광고
  야구장 보수 준공
○충북학생 롤러경기장 
  보수공사 집행 의뢰</t>
  </si>
  <si>
    <t>○실시설계용역 완료
○감정평가 중</t>
  </si>
  <si>
    <t>○실시설계용역 완료
○감정평가
○2016년이전예산 일반회계
  2017년이후예산 균형발전
  특별회계 추진</t>
  </si>
  <si>
    <t>○보상 협의 중
○공사 집행</t>
  </si>
  <si>
    <t>○기본 및 실시설계
  추진중</t>
  </si>
  <si>
    <t>○사업부지 변경(38동→
  36동 옆) 검토 중</t>
  </si>
  <si>
    <t>○2017.2 한류명품 드라마
         거리 전시물
         제작설치 계약
○2017.3 드라마아트홀
         건축설계 계약
○2017.3 드라마아트홀
         전시설계 및
         제작설치 계약</t>
  </si>
  <si>
    <t>○실시설계 등 추진중</t>
  </si>
  <si>
    <t>○공정률 62%</t>
  </si>
  <si>
    <t>○기본 및 실시설계 중</t>
  </si>
  <si>
    <t>○공정율 5%</t>
  </si>
  <si>
    <t>○잔여분 공사 진행중
○공정율 10%</t>
  </si>
  <si>
    <t>○2017.4. 준공</t>
  </si>
  <si>
    <t>○공정율 30%
○시설물설치 협의 중</t>
  </si>
  <si>
    <t>○공정율 89%</t>
  </si>
  <si>
    <t>○2017.2 준공</t>
  </si>
  <si>
    <t>○일상감사,
  계약 심사 의뢰</t>
  </si>
  <si>
    <t>○보상 협의 중
 (보상률50%)</t>
  </si>
  <si>
    <t>○보상 협의 중
 (보상률47%)</t>
  </si>
  <si>
    <t xml:space="preserve">○보상 협의 중
 (보상율84%)
○공사 집행
○2016년이전예산 일반회계
  2017년이후예산 균형발전
  특별회계 추진
</t>
  </si>
  <si>
    <t>○보상 협의 중
 (보상률60%)
○공사 추진 중
 (공정률5%)
○2016년이전예산 일반회계
  2017년이후예산 균형발전
  특별회계 추진</t>
  </si>
  <si>
    <t>○보상 협의 중
 (보상률97%)
○공사 추진 중
 (공정률5%)
○2016년이전예산 일반회계
  2017년이후예산 균형발전
  특별회계 추진</t>
  </si>
  <si>
    <t>○보상 협의 중
 (보상률3%)</t>
  </si>
  <si>
    <t>○공사 추진 중
 (공정률40%)
○2016년이전예산 일반회계
  2017년이후예산 균형발전
  특별회계 추진</t>
  </si>
  <si>
    <t>○공사 추진 중
 (공정률60%)
○2016년이전예산 일반회계
  2017년이후예산 균형발전
  특별회계 추진</t>
  </si>
  <si>
    <t>○보상 협의 중
 (보상률11%)</t>
  </si>
  <si>
    <t>○보상 협의 중
 (보상률81%)
○공사 추진 중
 (공정률17%)
○2016년이전예산 일반회계
  2017년이후예산 균형발전
  특별회계 추진</t>
  </si>
  <si>
    <t>○보상 협의 중
 (보상률78%)
○2016년이전예산 일반회계
  2017년이후예산 일반회계,  
  균형발전특별회계 추진</t>
  </si>
  <si>
    <t xml:space="preserve">○보상 협의 중
 (보상률71%)
○공사 추진 중
 (공정률68%)
○2016년이전예산 일반회계
  2017년이후예산 균형발전
  특별회계 추진
</t>
  </si>
  <si>
    <t>○공사 추진 중
 (공정률20%)</t>
  </si>
  <si>
    <t>○2016.12. 준공</t>
  </si>
  <si>
    <t>○보상 협의 중
 (보상률80%)
○공사 추진 중
 (공정률75%)</t>
  </si>
  <si>
    <t>○2016.3. 실시설계용역
          착수
○2017.1. 교통안전진단
          용역착수</t>
  </si>
  <si>
    <t>○공사 추진중
 (공정율 37%)
○보상 추진 94.4%
 (36필지 중 34필지 완료)</t>
  </si>
  <si>
    <t>○실시설계완료
○보상 추진 65.5%
 (58필지 중 38필지 완료)</t>
  </si>
  <si>
    <t>○공사 추진중
 (공정율 50%)</t>
  </si>
  <si>
    <t>○1차구간(0.85km)
 -1구간(L=0.25km)준공
 -2구간(L=0.60km)추진중
  (공정율 97%)
○2차구간(L=4.65km)공사
  입찰 추진중</t>
  </si>
  <si>
    <t>○실시설계용역 추진중
 (공정율 70%)</t>
  </si>
  <si>
    <t>○실시설계용역 추진중
 (공정율 25%)</t>
  </si>
  <si>
    <t>○공정율 10%</t>
  </si>
  <si>
    <t>○기본계획 수립 중</t>
  </si>
  <si>
    <t xml:space="preserve">○공정율 5% </t>
  </si>
  <si>
    <t>○공정율 85%</t>
  </si>
  <si>
    <t>○2016.9. 공사착공
○2016.10.공사정지
○2017.4. 공사재착공</t>
  </si>
  <si>
    <t>○공정율 40%
○도시가스 협의 중
  (공동시공 예정)</t>
  </si>
  <si>
    <t>○2015.12.활성화계획
          수립
○2016.10.공공시설사업
          설계
○2017.1. 활성화계획
          변경승인</t>
  </si>
  <si>
    <t>○공정률 60%</t>
  </si>
  <si>
    <t>○2017.5. 용역착수</t>
  </si>
  <si>
    <t>○일상감사 중
○2017.4. 착공(예정)</t>
  </si>
  <si>
    <t>○2017.1. 착공</t>
  </si>
  <si>
    <t>○공정률 35%</t>
  </si>
  <si>
    <t>○공정율 3%</t>
  </si>
  <si>
    <t>○2017.2. 기본 및
          실시설계 납품
○2017.3. 건설사업
          관리용역 PQ심사</t>
  </si>
  <si>
    <t>○공정율 75%</t>
  </si>
  <si>
    <t>○2016.11.실시설계 완료
○2017.3. 일상감사 및
          계약심사 완료
○2017.3. 집행의뢰</t>
  </si>
  <si>
    <t>○실시설계
 (공정율 10%)</t>
  </si>
  <si>
    <t>○실시설계
 (공정율 80%)</t>
  </si>
  <si>
    <t>○공정율 90%</t>
  </si>
  <si>
    <t>○공정율 64%</t>
  </si>
  <si>
    <t>○공정율 48%</t>
  </si>
  <si>
    <t>○기본 및 실시설계
  용역 추진</t>
  </si>
  <si>
    <t>○공정율 46%</t>
  </si>
  <si>
    <t>○공정율 62%</t>
  </si>
  <si>
    <t xml:space="preserve">○공정율 62%
</t>
  </si>
  <si>
    <t>○1단계
 -2,4구간 설계완료
 -3구간 설계중</t>
  </si>
  <si>
    <t>○1,2단계설계완료
  (L=2.06km)
○3단계설계중
  (L=2.88km)
○1단계 공사발주</t>
  </si>
  <si>
    <t>○보상중
  (90% 완료)</t>
  </si>
  <si>
    <t>○공사중지
 (노선조정중)</t>
  </si>
  <si>
    <t>○2017.2. 실시설계용역
          착수</t>
  </si>
  <si>
    <t>○2016.5. 보상협의통지
○2016.8. 공사착공
          (공정율 3%)</t>
  </si>
  <si>
    <t>○2016.3. 실시설계착수
 (용역중지-10.19)
○2016.4. 율량교차로개선
  우선추진</t>
  </si>
  <si>
    <t>○2017.3. 실시설계용역
          착수</t>
  </si>
  <si>
    <t>○협의보상 및 지장물철거
○2017.3. 착공(청남교~
  육거리추자장 확장)</t>
  </si>
  <si>
    <t>○2015.09. 용역착수
 (충청북도 도로건설관리
  계획 용역중지에 따른
  하위계획 용역중지)</t>
  </si>
  <si>
    <t>○공정률20%</t>
  </si>
  <si>
    <t>○2016.12.준공</t>
  </si>
  <si>
    <t>○공정율  53%</t>
  </si>
  <si>
    <t>○공정율 45%</t>
  </si>
  <si>
    <t>○실시설계용역 진행중
○보상 지속추진 및
  지장물 철거중</t>
  </si>
  <si>
    <t>○2016.5 기본 및 실시설계
         추진중
○2017.6 기본 및 실시설계
         완료(예정)
○2017.7 공사 착수(예정)</t>
  </si>
  <si>
    <t>○공정률 50%</t>
  </si>
  <si>
    <t>전문체육육성지원</t>
  </si>
  <si>
    <t>남이 다목적 체육관 건립사업</t>
  </si>
  <si>
    <t>성무생활체육공원조성</t>
  </si>
  <si>
    <r>
      <t xml:space="preserve">○공정률 30%
</t>
    </r>
    <r>
      <rPr>
        <sz val="9"/>
        <rFont val="굴림체"/>
        <family val="3"/>
      </rPr>
      <t>○이전관련비용</t>
    </r>
    <r>
      <rPr>
        <sz val="9"/>
        <rFont val="굴림체"/>
        <family val="3"/>
      </rPr>
      <t xml:space="preserve"> 추가</t>
    </r>
    <r>
      <rPr>
        <sz val="9"/>
        <rFont val="굴림체"/>
        <family val="3"/>
      </rPr>
      <t xml:space="preserve">에
</t>
    </r>
    <r>
      <rPr>
        <sz val="9"/>
        <rFont val="굴림체"/>
        <family val="3"/>
      </rPr>
      <t xml:space="preserve"> </t>
    </r>
    <r>
      <rPr>
        <sz val="9"/>
        <rFont val="굴림체"/>
        <family val="3"/>
      </rPr>
      <t xml:space="preserve"> 따른 사업비 증가</t>
    </r>
  </si>
  <si>
    <t xml:space="preserve">○위  치: 서원구 산남동 
          산29-1번지일원
○사업량: 부지990㎡  건물 363㎡
○기  간: 2016 ~ 2017 </t>
  </si>
  <si>
    <r>
      <t xml:space="preserve">○실시설계 추진중
</t>
    </r>
    <r>
      <rPr>
        <sz val="9"/>
        <rFont val="굴림체"/>
        <family val="3"/>
      </rPr>
      <t>○지열냉방적용 및
  내진보강공사에 따른
  사업비 증액</t>
    </r>
    <r>
      <rPr>
        <sz val="9"/>
        <rFont val="굴림체"/>
        <family val="3"/>
      </rPr>
      <t xml:space="preserve">
</t>
    </r>
  </si>
  <si>
    <r>
      <t xml:space="preserve">○동문해체보수 100%
○편의시설 1동 100%
○편의시설 2동 40%
○현상변경
   허용기준안작성 60%
</t>
    </r>
    <r>
      <rPr>
        <sz val="9"/>
        <rFont val="굴림체"/>
        <family val="3"/>
      </rPr>
      <t>○15년도예산까지만
  계속비사업 추진</t>
    </r>
  </si>
  <si>
    <t>○2016.12. 준공
○15년도예산까지만
  계속비사업 추진</t>
  </si>
  <si>
    <t>○인허가 부서 협의중</t>
  </si>
  <si>
    <r>
      <t xml:space="preserve">○2016.07. 실시설계완료
○2016.08. 감정평가완료
○2016.08. 실시계획인가
           신청
○2016.10. 보상협의
○2017.03. 수용재결신청 중
</t>
    </r>
    <r>
      <rPr>
        <sz val="9"/>
        <rFont val="굴림체"/>
        <family val="3"/>
      </rPr>
      <t>○보상비 증액에 따른
  총사업비 증가</t>
    </r>
  </si>
  <si>
    <t>○2017.03. 보상협의 중
○보상비 증액에 따른
  총사업비 증가</t>
  </si>
  <si>
    <t>○2017.03. 감정평가완료
○보상비 증액에 따른
  총사업비 증가</t>
  </si>
  <si>
    <r>
      <t xml:space="preserve">○위  치 : 상당구 대성동 150번지
○사업량 : 구.동부배수지 매입,
           </t>
    </r>
    <r>
      <rPr>
        <sz val="8"/>
        <rFont val="굴림체"/>
        <family val="3"/>
      </rPr>
      <t>구조물 철거 및 폐기물 처리</t>
    </r>
    <r>
      <rPr>
        <sz val="9"/>
        <rFont val="굴림체"/>
        <family val="3"/>
      </rPr>
      <t xml:space="preserve">
○기  간 : 2016 ~ 2017</t>
    </r>
  </si>
  <si>
    <t>○종합공사 발주
  업체선정중
○잔여부지매입 추진중
○보상비 증가에 따른
  사업비 증액</t>
  </si>
  <si>
    <t>○협의보상 추진중
○1공구 병행추진에 따른
  보상비 증액</t>
  </si>
  <si>
    <r>
      <t xml:space="preserve">○총사업비:11,000,000천원
</t>
    </r>
    <r>
      <rPr>
        <sz val="8"/>
        <rFont val="굴림체"/>
        <family val="3"/>
      </rPr>
      <t xml:space="preserve"> -하수도특별회계:262,314천원
  (2012년 설계비/(구)청원군)
  ※ 2013년 설계용역완료
   (총사업비에 포함,
    계속비조서 예산액에는
    회계상이로 미표시)
 -수특회계 :10,737,686천원
   (공사비, 감리비)
 -2015년 도비 20,600천원
  미교부로 2016년 불용</t>
    </r>
    <r>
      <rPr>
        <sz val="9"/>
        <rFont val="굴림체"/>
        <family val="3"/>
      </rPr>
      <t xml:space="preserve"> </t>
    </r>
    <r>
      <rPr>
        <sz val="9"/>
        <rFont val="굴림체"/>
        <family val="3"/>
      </rPr>
      <t xml:space="preserve"> 
○공정률 21.06%</t>
    </r>
  </si>
  <si>
    <r>
      <t xml:space="preserve">○총사업비:13,448,000천원
</t>
    </r>
    <r>
      <rPr>
        <sz val="8"/>
        <rFont val="굴림체"/>
        <family val="3"/>
      </rPr>
      <t xml:space="preserve"> -하수도특별회계:349,728천원
  (2012년 설계비/(구)청원군)
 ※2013년 설계용역완료
  (총사업비에 포함,
   계속비조서 예산액에는
   회계상이로 미표시)
 -수특회계 :13,098,272천원
   (공사비, 감리비)</t>
    </r>
    <r>
      <rPr>
        <sz val="9"/>
        <rFont val="굴림체"/>
        <family val="3"/>
      </rPr>
      <t xml:space="preserve">
○공정률 66%</t>
    </r>
  </si>
  <si>
    <r>
      <t xml:space="preserve">○총사업비:20,450,000천원
</t>
    </r>
    <r>
      <rPr>
        <sz val="8"/>
        <rFont val="굴림체"/>
        <family val="3"/>
      </rPr>
      <t xml:space="preserve"> -하수도특별회계:487,666천원
 (2012년 설계비/(구)청원군)
  ※ 2013년 설계용역완료
   (총사업비에 포함,
    계속비조서 예산액에는
    회계상이로 미표시)
 -수특회계:19,962,334천원
  (공사비,감리비)
 -2015년 도비 20,600천원
  미교부로 2016년 불용</t>
    </r>
    <r>
      <rPr>
        <sz val="9"/>
        <rFont val="굴림체"/>
        <family val="3"/>
      </rPr>
      <t xml:space="preserve">
○공정률 45.27%</t>
    </r>
  </si>
  <si>
    <r>
      <t xml:space="preserve">○총사업비:14,597,000천원
</t>
    </r>
    <r>
      <rPr>
        <sz val="8"/>
        <rFont val="굴림체"/>
        <family val="3"/>
      </rPr>
      <t xml:space="preserve"> -하수도특별회계:378,872천원
 (2012년 설계비/(구)청원군)
 ※2013년 설계용역완료
  (총사업비에 포함,
   계속비조서 예산액에는
   회계상이로 미표시)
 -수특회계 :14,218,128천원
  (공사비, 감리비)
 -2015년 도비 20,600천원
  미교부로 2016년 불용</t>
    </r>
    <r>
      <rPr>
        <sz val="9"/>
        <rFont val="굴림체"/>
        <family val="3"/>
      </rPr>
      <t xml:space="preserve">
○공정률 65%</t>
    </r>
  </si>
  <si>
    <r>
      <t xml:space="preserve">○총사업비:3,720,000천원
</t>
    </r>
    <r>
      <rPr>
        <sz val="8"/>
        <rFont val="굴림체"/>
        <family val="3"/>
      </rPr>
      <t xml:space="preserve">  -하수도특별회계:108,705천원
    (2012년설계비/(구)청원군)
  ※ 2013년 설계용역완료
   (총사업비에 포함,
    계속비조서 예산액에는
    회계상이로 미표시)
  -수특회계:3,611,295천원
  (공사비,감리비) </t>
    </r>
    <r>
      <rPr>
        <sz val="9"/>
        <rFont val="굴림체"/>
        <family val="3"/>
      </rPr>
      <t xml:space="preserve"> 
○공정률 85%</t>
    </r>
  </si>
  <si>
    <r>
      <t xml:space="preserve">○위  치 : </t>
    </r>
    <r>
      <rPr>
        <sz val="8"/>
        <rFont val="굴림체"/>
        <family val="3"/>
      </rPr>
      <t>상당구 낭성면 이목,호정리</t>
    </r>
    <r>
      <rPr>
        <sz val="9"/>
        <rFont val="굴림체"/>
        <family val="3"/>
      </rPr>
      <t xml:space="preserve">
○사업량 : 하수처리장 90톤/일
           하수관로 매설 L=5.3km
○기  간 : 2013 ~ 2018</t>
    </r>
  </si>
  <si>
    <t>○2015. 3. 설계용역착수
○2016.11. 설치인가 및
           재원협의
○2017. 3. 설계용역완료
○사업내용변경에 따른
  사업비 증액
  [기정)기존시설 증설 →
  변경)내수처리장 연계]</t>
  </si>
  <si>
    <t>○위  치 : 청원구 내수읍 우산리
○사업량 : 하수관로매설L=3.39km
○기  간 : 2015 ~ 2018</t>
  </si>
  <si>
    <r>
      <t xml:space="preserve">○2017.3. 용역계약의뢰
          (조달청)
</t>
    </r>
    <r>
      <rPr>
        <sz val="9"/>
        <rFont val="굴림체"/>
        <family val="3"/>
      </rPr>
      <t>○사업량 변경에 따른
  사업비 감액
  (DB구축 대상 축소)</t>
    </r>
  </si>
  <si>
    <t>○공정률 80%
○청주시·한전 병행추진
  공사에 대한 분담금
  추가로 사업비 증가</t>
  </si>
  <si>
    <t>○공정률 17%
○환경부 비용부담계획
  승인에 따른
  사업비 증액</t>
  </si>
  <si>
    <t>○공정율 15%
○정비계획 재검토에 따른
  사업비 증액(편입토지
  및 철거 건축물 증가)</t>
  </si>
  <si>
    <t>○보상 70%
○감정평가결과분 반영에
  따른 보상비 증액</t>
  </si>
  <si>
    <r>
      <t xml:space="preserve">○보상 60%
</t>
    </r>
    <r>
      <rPr>
        <sz val="9"/>
        <rFont val="굴림체"/>
        <family val="3"/>
      </rPr>
      <t>○보상비 증가에 따른
  사업비 증액</t>
    </r>
  </si>
  <si>
    <t>○위  치 : 흥덕구 월평로 13번길 52
○사업량 : 리모델링 및 시설이전설치
○기  간 : 2016 ~ 2017</t>
  </si>
  <si>
    <t>○위  치 : 상당구 명암동 103-4일원
○사업량 : 4,411㎡
○기  간 : 2016 ~ 2017</t>
  </si>
  <si>
    <t>○위  치 : 서원구 수곡동 산22일원
○사업량 : 177,094㎡
○기  간 : 2016 ~ 2018</t>
  </si>
  <si>
    <t>○위  치 : 서원구수곡동 산22일원
○사업량 : 176,880㎡
○기  간 : 2016 ~ 2018</t>
  </si>
  <si>
    <t>○위  치 : 청원구 내덕동 산59-2일원
○사업량 : 130,276㎡
○기  간 : 2016 ~ 2018</t>
  </si>
  <si>
    <t>○위  치 : 청원구 내수읍 원통리
○사업량 : L=1.2km,B=2.0m
○기  간 : 2016 ~ 2017</t>
  </si>
  <si>
    <t>○위  치 : 상당구 영운동 일원
○사업량 : 자전거도로 L=2.6km
○기  간 : 2016 ~ 2018</t>
  </si>
  <si>
    <t>○위  치 : 서원구 남이면 산막리 일원
○사업량 : L=1.0km, B=8.0m
○기  간 : 2015 ~ 2018</t>
  </si>
  <si>
    <t>○위  치 : 휴암~오동
○사업량 : L=13.33km,B=20m
○기  간 : 2008 ~ 2019</t>
  </si>
  <si>
    <t>○위  치 : 청주시 전역
○사업량 : 도로건설관리계획수립
○기  간 : 2015 ~ 2017</t>
  </si>
  <si>
    <t>○위  치 : 비하동 서청주교
           ~송절삼거리
○사업량 : L=1.88km,B=35m
○기  간 : 2012 ~ 2018</t>
  </si>
  <si>
    <t>○위  치 : 청남교~모충대교
○사업량 : L=0.64km, B=20~35m
○기  간 : 2014 ~ 2018</t>
  </si>
  <si>
    <t>○위  치 : 석곡교차로일원
○사업량 : 하이패스나들목설치 1개소
○기  간 : 2015 ~ 2019</t>
  </si>
  <si>
    <t>○위  치 : 송절교차로~율량교차로
○사업량 : L=3.06km, B=20m→35m
○기  간 : 2016 ~ 2020</t>
  </si>
  <si>
    <t>○위  치 : 상당 용정동~남일 효촌리
○사업량 : L=6.1km,B=20m 보상비
○기  간 : 2015 ~ 2022</t>
  </si>
  <si>
    <t>○위  치 : 상당 용정동~남일 효촌리
○사업량 : L=6.1km,B=20m 보상비
○기  간 : 2015 ~ 2022</t>
  </si>
  <si>
    <t>○위  치 : 내덕칠거리~청주대사거리
○사업량 : L=0.31km,B=25m→35m
○기  간 : 2016 ~ 2017</t>
  </si>
  <si>
    <t>○위  치 : 송정동 솔밭공원사거리~
           외북동 제2순환로
○사업량 : L=1.0km,B=25→35m 
○기  간 : 2016 ~ 2018</t>
  </si>
  <si>
    <t>○위  치 : 송정동 솔밭공원사거리~
           외북동 제2순환로
○사업량 : L=1.0km,B=25→35m 
○기  간 : 2016 ~ 2018</t>
  </si>
  <si>
    <t>○위  치 : 석곡사거리~죽림사거리
○사업량 : L=1.5km, B=25m→35m
○기  간 : 2017 ~ 2019</t>
  </si>
  <si>
    <t>○위  치 : 월오동~가덕면한계리
○사업량 : L=1.13km,B=25m
○기  간 : 2010 ~ 2019</t>
  </si>
  <si>
    <t>○위  치 : 예술대학~율량2지구간
○사업량 : L=0.62km,B=12m
○기  간 : 2012 ~ 2018</t>
  </si>
  <si>
    <t>○위  치 : 강내면사무소~진흥아파트
○사업량 : L=2.5㎞,B=20m
○기  간 : 2014 ~ 2025</t>
  </si>
  <si>
    <t>○위  치 : 아름다운웨딩홀~고은삼거리
○사업량 : L=4.9㎞,B=8~13→20m
○기  간 : 2015 ~ 2025</t>
  </si>
  <si>
    <t>○위  치 : 지북동마을방죽일원
○사업량 : L=0.27㎞,B=15m
○기  간 : 2015 ~ 2018</t>
  </si>
  <si>
    <t>○위  치 : 청원구우암동~상당구석교동
○사업량 : L=0.75km,B=12→22m
○기  간 : 2015 ~ 2020</t>
  </si>
  <si>
    <t>○위  치 : 서원구 남이면 석실,석판
○사업량 : L=1.2km,B=20m
○기  간 : 2016 ~ 2020</t>
  </si>
  <si>
    <t>○위  치 : 상당구 탑동 일원
○사업량 : 도로정비 1식
○기  간 : 2016 ~ 2017</t>
  </si>
  <si>
    <t>○위  치 : 흥덕구 신봉동 일원
○사업량 : L=0.25km, B=15m
○기  간 : 2016 ~ 2018</t>
  </si>
  <si>
    <t>○위  치 : 상당구 남일면 일원
○사업량 : L=0.22km, B=12m
○기  간 : 2017 ~ 2018</t>
  </si>
  <si>
    <t>○위  치 : 흥덕구 지동동, 비하동일원
○사업량 : L=2.25km, B=20m
○기  간 : 2015 ~ 2025</t>
  </si>
  <si>
    <t>○위  치 : 제2운천교~차량등록사업소
○사업량 : L=0.98km, B=15→20m
○기  간 : 2017 ~ 2020</t>
  </si>
  <si>
    <t>○위  치 : 흥덕구 옥산면 일원
○사업량 : L=0.29km, B=15m
○기  간 : 2017 ~ 2019</t>
  </si>
  <si>
    <t>○위  치 : 상당구 용담동 일원
○사업량 : L=0.25km, B=15→25m
○기  간 : 2017 ~ 2020</t>
  </si>
  <si>
    <t>○위  치 : 청주역~옥산간
○사업량 : L=2.1km, B=8→25m
○기  간 : 2008 ~ 2019</t>
  </si>
  <si>
    <t>○위  치 : 덕천교~새터초교사거리
○사업량 : L=0.52km, B=10→25m
○기  간 : 2012 ~ 2017</t>
  </si>
  <si>
    <t>○위  치 : 청주가스충전소~자동차매매
○사업량 : L=0.66km, B=20m
○기  간 : 2015 ~ 2020</t>
  </si>
  <si>
    <t>○위  치 : 동남택지개발지구~보살사
○사업량 : L=0.30km, B=20m
○기  간 : 2015 ~ 2018</t>
  </si>
  <si>
    <t>○위  치 : 동남택지개발지구~보살사
○사업량 : L=0.32km, B=20m
○기  간 : 2015 ~ 2019</t>
  </si>
  <si>
    <t>○위  치 : 문암공원~옥산교
○사업량 : L=7.0km, B=5→8.5m
○기  간 : 2015 ~ 2020</t>
  </si>
  <si>
    <t>○위  치 :석판교차로 일원
○사업량 :L=40m, B=15m
○기  간 :2016 ~ 2017</t>
  </si>
  <si>
    <t>○위  치 :내수읍 도원리 1번지 일원
○사업량 :L=1.63km, B=12m
○기  간 :2015 ~ 2021</t>
  </si>
  <si>
    <t>○위  치 :사천동 새터초등학교 일원
○사업량 :L=0.35km, B=10→25m
○기  간 :2016 ~ 2021</t>
  </si>
  <si>
    <t>○위  치 :가경동 1449 시외버스터미널
○사업량 :주차장 3,485㎡
○기  간 :2016 ~ 2017</t>
  </si>
  <si>
    <t>○위  치 : 청주랜드관리사업소 내 
           제3전시관 3층
○사업량 : 312.5㎡
○기  간 : 2016 ~ 2018</t>
  </si>
  <si>
    <t>○1구간[광역매립장입구~
  청주역교차로(본선),
  L=1.04km]공사중
  (공정율 84.47%)
○2구간(청주역교차로~
  옥산교(본선),L=1.06km)
  공사중(공정율 1.6%)
○3구간(신촌마을회관
  일원 연결도로,L=0.36km) 
  공사 착공(3.15)
○낙찰차액 등 반영에
  따른 사업비 감소</t>
  </si>
  <si>
    <r>
      <t xml:space="preserve">○위  치 : </t>
    </r>
    <r>
      <rPr>
        <sz val="8"/>
        <rFont val="굴림체"/>
        <family val="3"/>
      </rPr>
      <t>흥덕구 원평동~상당구 지북동</t>
    </r>
    <r>
      <rPr>
        <sz val="9"/>
        <rFont val="굴림체"/>
        <family val="3"/>
      </rPr>
      <t xml:space="preserve">
○사업량 : L=6.7km
○기  간 : 2011 ~ 2018</t>
    </r>
  </si>
  <si>
    <r>
      <t xml:space="preserve">○위  치 : </t>
    </r>
    <r>
      <rPr>
        <sz val="8"/>
        <rFont val="굴림체"/>
        <family val="3"/>
      </rPr>
      <t>흥덕구 원평동~상당구 지북동</t>
    </r>
    <r>
      <rPr>
        <sz val="9"/>
        <rFont val="굴림체"/>
        <family val="3"/>
      </rPr>
      <t xml:space="preserve">
○사업량 : L=6.7km
○기  간 : 2011 ~ 2018</t>
    </r>
  </si>
  <si>
    <t>○위  치 : 상당구 월오동~운동동 일원
○사업량 : L=2.5km
○기  간 : 2012 ~ 2017</t>
  </si>
  <si>
    <r>
      <t xml:space="preserve">○위  치 : </t>
    </r>
    <r>
      <rPr>
        <sz val="8"/>
        <rFont val="굴림체"/>
        <family val="3"/>
      </rPr>
      <t>청원구 오창읍 성산리~장남리</t>
    </r>
    <r>
      <rPr>
        <sz val="9"/>
        <rFont val="굴림체"/>
        <family val="3"/>
      </rPr>
      <t xml:space="preserve">
○사업량 : L=5.0km
○기  간 : 2013 ~ 2018</t>
    </r>
  </si>
  <si>
    <r>
      <t xml:space="preserve">○위  치 : </t>
    </r>
    <r>
      <rPr>
        <sz val="8"/>
        <rFont val="굴림체"/>
        <family val="3"/>
      </rPr>
      <t>청원구 오창읍 성산리~장남리</t>
    </r>
    <r>
      <rPr>
        <sz val="9"/>
        <rFont val="굴림체"/>
        <family val="3"/>
      </rPr>
      <t xml:space="preserve">
○사업량 : L=5.0km
○기  간 : 2013 ~ 2018</t>
    </r>
  </si>
  <si>
    <r>
      <t xml:space="preserve">○위  치 : </t>
    </r>
    <r>
      <rPr>
        <sz val="8"/>
        <rFont val="굴림체"/>
        <family val="3"/>
      </rPr>
      <t>흥덕구 신촌동~서원구 남이면</t>
    </r>
    <r>
      <rPr>
        <sz val="9"/>
        <rFont val="굴림체"/>
        <family val="3"/>
      </rPr>
      <t xml:space="preserve">
○사업량 : L=11.6km
○기  간 : 2017 ~ 2020</t>
    </r>
  </si>
  <si>
    <r>
      <t xml:space="preserve">○위  치 : </t>
    </r>
    <r>
      <rPr>
        <sz val="8"/>
        <rFont val="굴림체"/>
        <family val="3"/>
      </rPr>
      <t>흥덕구 신촌동~서원구 남이면</t>
    </r>
    <r>
      <rPr>
        <sz val="9"/>
        <rFont val="굴림체"/>
        <family val="3"/>
      </rPr>
      <t xml:space="preserve">
○사업량 : L=11.6km
○기  간 : 2017 ~ 2020</t>
    </r>
  </si>
  <si>
    <t>○위  치 : 청원구 북이면 ~ 내수읍
○사업량 : L=10.0km
○기  간 : 2017 ~ 2020</t>
  </si>
  <si>
    <t>○위  치 : 무심천 롤러스케이장 일원
○사업량 : 세월교 2개소
○기  간 : 2016 ~ 2017</t>
  </si>
  <si>
    <t>○위  치 : 청원구 북이면 신기리
○사업량 : 소하천정비 L=1.2km
○기  간 : 2013 ~ 2017</t>
  </si>
  <si>
    <t>○위  치 : 청원구 북이면 신기리
○사업량 : 소하천정비 L=2.1km
○기  간 : 2013 ~ 2017</t>
  </si>
  <si>
    <t>○위  치 : 흥덕구 강내면 탑연리
○사업량 : 소하천정비 L=0.84km
○기  간 : 2014 ~ 2017</t>
  </si>
  <si>
    <t>○위  치 : 상당구 미원면 구방리
○사업량 : 소하천정비 L=1.38km
○기  간 : 2015 ~ 2017</t>
  </si>
  <si>
    <t>○위  치 : 서원구 남이면 산막리
○사업량 : 소하천정비 L=4.0km
○기  간 : 2016 ~ 2019</t>
  </si>
  <si>
    <t>○위  치 : 서원구 남이면 산막리
○사업량 : 소하천정비 L=3.3km
○기  간 : 2016 ~ 2019</t>
  </si>
  <si>
    <t>○위  치 : 청원구 주중동
○사업량 : 소하천정비 L=0.71km
○기  간 : 2017 ~ 2019</t>
  </si>
  <si>
    <t>○위  치 : 청원구 북이면 송정리
○사업량 : 소하천정비 L=2.9km
○기  간 : 2017 ~ 2019</t>
  </si>
  <si>
    <t>○위  치 : 흥덕구 옥산면 사정리
○사업량 : 소하천정비 L=1.62km
○기  간 : 2016 ~ 2018</t>
  </si>
  <si>
    <t>○위  치 : 흥덕구 옥산면 사정리 512
○사업량 : 하천정비 L=376m
           교량 재설치 6개소
○기  간 : 2016 ~ 2018</t>
  </si>
  <si>
    <r>
      <t xml:space="preserve">○위  치 : 흥덕구 신대마을 일원
○사업량
  - 가정 온수공급: 139가구
  - </t>
    </r>
    <r>
      <rPr>
        <sz val="8"/>
        <rFont val="굴림체"/>
        <family val="3"/>
      </rPr>
      <t>공동사업장 온수공급: 건조장 2개소</t>
    </r>
    <r>
      <rPr>
        <sz val="9"/>
        <rFont val="굴림체"/>
        <family val="3"/>
      </rPr>
      <t xml:space="preserve">
  - 태양광 발전: 마을회관 3개소
○기  간 : 2016 ~ 2017</t>
    </r>
  </si>
  <si>
    <t>○위  치 :청주시 일원
○사업량
  - 지하수관리시스템 구축 1식
  - 지하수시설 실태조사 38,400개소
  - 지하수 관측공 설치 4개소
○기  간 : 2015 ~ 2017</t>
  </si>
  <si>
    <t>○위  치 : 가덕면, 남일면 일원
○사업량 : 하수관로 L=13.07km
○기  간 : 2013 ~ 2018</t>
  </si>
  <si>
    <t>○위  치 : 가덕면, 남일면 일원
○사업량 : 하수관거 L=36km
○기  간 : 2013 ~ 2017</t>
  </si>
  <si>
    <t>○위  치 : 가덕면, 남일면 일원
○사업량 : 하수관거 L=36km
○기  간 : 2013 ~ 2018</t>
  </si>
  <si>
    <t>○위  치 : 남일면 효촌리외3곳
○사업량 : 하수관로 L=22.9km
○기  간 : 2012 ~ 2017</t>
  </si>
  <si>
    <t>○위  치 : 남이.척산리외3곳
○사업량 : 하수관로24.5km
○기  간 : 2012 ~ 2017</t>
  </si>
  <si>
    <t>○위  치 : 남이.척산리외3곳
○사업량 : 하수관로24.5km
○기  간 : 2012 ~ 2018</t>
  </si>
  <si>
    <t>○위  치 : 청원구 북이면 신대리
○사업량 : 하수관로  L=5.494km
○기  간 : 2012 ~ 2017</t>
  </si>
  <si>
    <t>○위  치 : 청원구 북이면 신대리
○사업량 : 하수관로 매설 L=5.494km
○기  간 : 2012 ~ 2017</t>
  </si>
  <si>
    <t>○위  치 : 남이면 가마리, 석판리
○사업량 : 하수관로 L=12.02km
○기  간 : 2015 ~ 2018</t>
  </si>
  <si>
    <t>○위  치 : 남일면 일원
○사업량 : 하수관로 L=4.098km
○기  간 : 2016 ~ 2018</t>
  </si>
  <si>
    <t>○위  치 : 내수읍 내수리141번지일원
○사업량 : 140톤/일
○기  간 : 2012 ~ 2017</t>
  </si>
  <si>
    <t>○위  치 : 북이면 금대리
○사업량 : 하수처리시설 100톤/일
           하수관로 매설 L=6.6km
○기  간 : 2017 ~ 2019</t>
  </si>
  <si>
    <t>○위  치 : 서원구 남이면 가마,석판리
○사업량 : 하수관로  L=12.02km
○기  간 : 2015 ~ 2018</t>
  </si>
  <si>
    <r>
      <t xml:space="preserve">○위  치 : </t>
    </r>
    <r>
      <rPr>
        <sz val="8"/>
        <rFont val="굴림체"/>
        <family val="3"/>
      </rPr>
      <t>청원구 오창읍 양청리 810-9</t>
    </r>
    <r>
      <rPr>
        <sz val="9"/>
        <rFont val="굴림체"/>
        <family val="3"/>
      </rPr>
      <t xml:space="preserve">
○사업량 : 연면적 8,600㎡
○기  간 : 2016 ~ 2018</t>
    </r>
  </si>
  <si>
    <t>○위  치 : 금천동 327번지
○사업량 : 부지13,500㎡,면적3,500㎡
○기  간 : 2016 ~ 2018</t>
  </si>
  <si>
    <t>○위  치 : 금천동 327번지
○사업량 : 부지12,528㎡,면적4,052㎡
○기  간 : 2016 ~ 2018</t>
  </si>
  <si>
    <t>○위  치 : 흥덕구 직지대로 713
○사업량 : 유물 DB구축 5만점
○기  간 : 2016 ~ 2018</t>
  </si>
  <si>
    <t>○위  치 : 흥덕구 직지대로 713
○사업량 : 유물 DB구축 5천점
           통합관리시스템 및
           콘텐츠 개발
○기  간 : 2016 ~ 2017</t>
  </si>
  <si>
    <t>○위  치 : 흥덕구 청주산업단지 일원
○사업량 : 재생사업 시행계획 1식
○기  간 : 2017 ~ 2018</t>
  </si>
  <si>
    <t>○위  치 : 청원구 오창읍 성재리 일원
○사업량 : 관로(D400) 17.0km
           관로(D150) 1.5km
           가압장 1식, 배수지5,200㎥ 
○기  간 : 2012 ~ 2018</t>
  </si>
  <si>
    <t>○위  치 : 청원구 오창읍 성재리 일원
○사업량 : 관로(D400) 11.0km
           관로(D150) 1.5km
           가압장 1식, 배수지5,200㎥ 
○기  간 : 2012 ~ 2018</t>
  </si>
  <si>
    <t>○위  치 : 청원구 오창읍 성재리,
           두릉리 일원
○사업량 : 오 폐수량 : Q=2,528m3/ 일
           폐수관로 D=300mm, L=11km
           중계펌프장 1식
○기  간 : 2015 ~ 2018</t>
  </si>
  <si>
    <t>○위  치 : 청원구 오창읍 성재리 일원
○사업량 : 관로 D=300mm, L=13.4km
           중계펌프 1식
○기  간 : 2015 ~ 2018</t>
  </si>
  <si>
    <t>○위  치 : 흥덕구 오송읍 봉산리 일원
○사업량 : 1단계 5,900㎥/일
○기  간 : 2014 ~ 2018</t>
  </si>
  <si>
    <t>○위  치 : 흥덕구 오송읍 봉산리 일원
○사업량 : 11,800㎥/일
           (1단계5,900㎥/일,
            2단계 5,900㎥/일)
○기  간 : 2014 ~ 2018</t>
  </si>
  <si>
    <t>○위  치 : 흥덕구 오송읍 봉산리 일원
○사업량 : 관로 7.1㎞(D400~500㎜),
           가압장 23,600㎥/일
           배수지16,400㎥
○기  간 : 2014 ~ 2018</t>
  </si>
  <si>
    <t>○위  치 : 흥덕구 오송읍 봉산리 일원
○사업량 : 관로 7.2km(D400~500mm)
           가압장 23,600㎥/일
           배수지 16,400㎥
○기  간 : 2014 ~ 2018</t>
  </si>
  <si>
    <t>○위  치 : 흥덕구 강서2동
○사업량 : 공업용수 5,143톤/일
○기  간 : 2013 ~ 2017</t>
  </si>
  <si>
    <t>○위  치 : 흥덕구 강서2동
○사업량 : 펌프장 및 폐수 처리장 신설(Q=3,500㎥/일), 연계관로(300~400mm, L=1,400m)
○기  간 : 2015 ~ 2020</t>
  </si>
  <si>
    <t>○위   치 : 오창읍 후기리 일원
○사업량 : 송수관로(D=400mm) L=15.0km, 배수지 6,850m3, 가압장 1식
○기   간 : 2017 ~ 2020</t>
  </si>
  <si>
    <t>○위  치 : 상당구 북문로2가 일원
○사업량 : 청주역사 재현 A=2,227㎡
○기  간 : 2012 ~ 2017</t>
  </si>
  <si>
    <t>○위  치 : 상당구 북문로2가 일원
○사업량 : 청주역사 재현 A=4,227㎡
○기  간 : 2012 ~ 2017</t>
  </si>
  <si>
    <t>○위  치 : 북문로2가 소나무길 일원
○사업량 : 문화예술허브센터A=3,725㎡
           특화거리조성L=400m
○기  간 : 2014 ~ 2018</t>
  </si>
  <si>
    <t>○위  치 : 내덕2동 일원
○사업량 : 가로환경개선 등L=1,200m,
           포켓공원 1식,
           시장활성화 사업(주차장등)
○기  간 : 2016 ~ 2018</t>
  </si>
  <si>
    <t>○위  치 : 내덕2동 일원
○사업량 : 가로환경개선 등 L=1,200m, 
           포켓공원 1식
○기  간 : 2016 ~ 2018</t>
  </si>
  <si>
    <t>○위  치 : 내덕동 옛)연초제조창 일원
○사업량 : 122,407㎡
○기  간 : 2014 ~ 2019</t>
  </si>
  <si>
    <t>○위  치 : 내덕동 옛)연초제조창 일원
○사업량 : 122,407㎡
○기  간 : 2014 ~ 2018</t>
  </si>
  <si>
    <t>○위  치 : 석교동 231번지
○사업량 : 도로정비L=1,023m,B=3~8m
○기  간 : 2016 ~ 2017</t>
  </si>
  <si>
    <t>○위  치 : 남주동 122번지
○사업량 : 도로정비 L=791m,B=2~10m
           주차장조성(1,000㎡) 1식 
○기  간 : 2016 ~ 2017</t>
  </si>
  <si>
    <t>○위  치 : 영운동 167-1번지 일원
○사업량 : 32,000㎡
○기  간 : 2014 ~ 2018</t>
  </si>
  <si>
    <t>○위  치 : 영운동 167-1번지 일원
○사업량 : 도로개설 B=4~6m L=480m
○기  간 : 2014 ~ 2018</t>
  </si>
  <si>
    <t>○위  치 : 청주시 일원
○사업량 : 소규모 주거지재생모델
           연구용역 1식
○기  간 : 2016 ~ 2018</t>
  </si>
  <si>
    <t>○위  치 : 청원구 내수읍 저곡리 일원
○사업량 : 주택정비 34호, 쉼터조성
           마을담장, 도로,
           마을회관 정비 등
○기  간 : 2016 ~ 2017</t>
  </si>
  <si>
    <t>○위  치 : 청원구 충청대로107번길 52
○사업량 : 연면적 1,900㎡
           지하1/지상3층
           주민센터 신축
○기  간 : 2016 ~ 2017</t>
  </si>
  <si>
    <t>○위  치 : 서원구 모충로124번길 25
○사업량 : 지하1층 / 지상3층
○기  간 : 2016 ~ 2018</t>
  </si>
  <si>
    <t>○위  치 : 흥덕구 주현로 41번길 18
○사업량 : 지하1층 / 지상3층
○기  간 : 2016 ~ 2019</t>
  </si>
  <si>
    <t>○위  치 : 상당구 수동 172-1
○사업량 : L=188m, B=6.0m
○기  간 : 2016 ~ 2018</t>
  </si>
  <si>
    <t>○위  치 : 상당구 대성동 47-28
○사업량 : L=143m, B=6.0m
○기  간 : 2016 ~ 2017</t>
  </si>
  <si>
    <t>○위  치 : 상당구 대성동 47-28
○사업량 : L=143m, B=6.0m
○기  간 : 2016 ~ 2017</t>
  </si>
  <si>
    <t>○위  치 : 수의동 181-5번지 일원 
○사업량 : 도로개설 L=224m, B=6.0m
○기  간 : 2016 ~ 2017</t>
  </si>
  <si>
    <t>○위  치 : 내덕동 내덕초교 일원
○사업량 : L=320m, B=8.0m
○기  간 : 2016 ~ 2017</t>
  </si>
  <si>
    <t>○위  치 : 청원구 외남동 510-1
○사업량 : L=232.4m, B=10.0m
○기  간 : 2016 ~ 2017</t>
  </si>
  <si>
    <t>○위  치 : 북문로2가 소나무길 일원
○사업량 : 문화예술허브센터A=3,725㎡
○기  간 : 2014 ~ 2018</t>
  </si>
  <si>
    <r>
      <t xml:space="preserve">○총사업비:3,886,000천원
</t>
    </r>
    <r>
      <rPr>
        <sz val="8"/>
        <rFont val="굴림체"/>
        <family val="3"/>
      </rPr>
      <t xml:space="preserve">  -하수도특별회계:129,927천원
 (2013년설계비/(구)청원군)
  ※2014년설계용역완료(이목)
   (총사업비에 포함,
    계속비조서 예산액에는
    회계상이로 미표시)
  -수특회계:3,756,073천원
  (설계비,공사비,감리비)</t>
    </r>
    <r>
      <rPr>
        <sz val="9"/>
        <rFont val="굴림체"/>
        <family val="3"/>
      </rPr>
      <t xml:space="preserve">
○공정률 15%</t>
    </r>
  </si>
  <si>
    <r>
      <t xml:space="preserve">○총사업비:8,618,000천원
</t>
    </r>
    <r>
      <rPr>
        <sz val="8"/>
        <rFont val="굴림체"/>
        <family val="3"/>
      </rPr>
      <t xml:space="preserve">  -하수도특별회계:108,928천원
 (2012년설계비/(구)청원군)
  ※2013년설계용역완료(석판)
   (총사업비에 포함,
    계속비조서 예산액에는
    회계상이로 미표시)
  -수특회계:8,509,072천원
  (설계비,공사비,감리비)</t>
    </r>
    <r>
      <rPr>
        <sz val="9"/>
        <rFont val="굴림체"/>
        <family val="3"/>
      </rPr>
      <t xml:space="preserve">  
○공정률 18%</t>
    </r>
  </si>
  <si>
    <r>
      <t xml:space="preserve">○위  치 : 서원구 남이면 부용외천리
○사업량 : </t>
    </r>
    <r>
      <rPr>
        <sz val="8"/>
        <rFont val="굴림체"/>
        <family val="3"/>
      </rPr>
      <t>1,000톤/일,하수관로L=7.4km</t>
    </r>
    <r>
      <rPr>
        <sz val="9"/>
        <rFont val="굴림체"/>
        <family val="3"/>
      </rPr>
      <t xml:space="preserve">
○기  간 : 2012 ~ 2017</t>
    </r>
  </si>
  <si>
    <r>
      <t xml:space="preserve">○위  치 : 서원구 남이면 부용외천리
○사업량 : </t>
    </r>
    <r>
      <rPr>
        <sz val="8"/>
        <rFont val="굴림체"/>
        <family val="3"/>
      </rPr>
      <t>1,000톤/일,하수관로L=7.4km</t>
    </r>
    <r>
      <rPr>
        <sz val="9"/>
        <rFont val="굴림체"/>
        <family val="3"/>
      </rPr>
      <t xml:space="preserve">
○기  간 : 2012 ~ 2018</t>
    </r>
  </si>
  <si>
    <t xml:space="preserve">○위  치 : 서원구 산남동1086 일원
○사업량 : 부지4,646㎡,연면적4,886㎡
○기  간 : 2015 ~ 2017 </t>
  </si>
  <si>
    <t>○위  치 : 서원구 산남동1086 일원
○사업량 : 부지4,646㎡,연면적4,886㎡
○기  간 : 2015 ~ 2017</t>
  </si>
  <si>
    <t>○위  치 : 상당구 산성동 산28-2 일원
○사업량 : 765,748㎡
○기  간 : 2007 ~ 2017</t>
  </si>
  <si>
    <t>○위  치 : 상당구 정북동 일원
○사업량 : 146,487㎡
○기  간 : 1999 ~ 2017</t>
  </si>
  <si>
    <t>○위  치 : 청원구 정북동 일원
○사업량 : 146,487㎡
○기  간 : 1999 ~ 2016</t>
  </si>
  <si>
    <t>○위  치 : 청원구 내수읍
           초정약수공원일원
○사업량 : 부지36,000㎡,건축2,560㎡
○기  간 : 2015 ~ 2018</t>
  </si>
  <si>
    <t>○위  치 : 서원구 현도면 중척리 652
○사업량 : 4,800㎡
○기  간 : 2016 ~ 2018</t>
  </si>
  <si>
    <t>○위  치 : 서원구 현도면 중척리 652
○사업량 : 4,800㎡
○기  간 : 2015 ~ 2018년</t>
  </si>
  <si>
    <t>○위  치 : 상당구 월오동 179-3 일원
○사업량 : 부지9,198㎡,연면적2,097㎡
○기  간 : 2013 ~ 2017</t>
  </si>
  <si>
    <t>○위  치 : 상당구 월오동 179-3 일원
○사업량 : 부지9,198㎡,연면적1,976㎡
○기  간 : 2016 ~ 2017</t>
  </si>
  <si>
    <t>○위  치 : 청원구 내수읍 내수리
           100 일원
○사업량 : 부지 154,068㎡
○기  간 : 2013 ~ 2017</t>
  </si>
  <si>
    <t>○위  치 : 청원구 내수읍 내수리 100
           일원
○사업량 : 부지154,068㎡
○기  간 : 2013 ~ 2017</t>
  </si>
  <si>
    <t>○위  치 : 상당구 남일면 쌍수리
           217번지 일원
○사업량 : 부지면적 41,204㎡
○기  간 : 2016 ~ 2017</t>
  </si>
  <si>
    <t>○위  치 : 서원구 남이면 498번지외 1
○사업량 : 부지2,370㎡,연면적 660㎡
○기  간 : 2017 ~ 2018</t>
  </si>
  <si>
    <t>○위  치 : 내수읍 도원세교로 369
○사업량 : 장애인경사로, 정화조개선 
○기  간 : 2012 ~ 2017</t>
  </si>
  <si>
    <t>○위  치 : 서원구 사직대로 229
○사업량 : 천장,바닥,타일교체 등
           경기장관람석 및 난간교체 
○기  간 : 2014 ~ 2017</t>
  </si>
  <si>
    <r>
      <t xml:space="preserve">○위  치 : </t>
    </r>
    <r>
      <rPr>
        <sz val="8"/>
        <rFont val="굴림체"/>
        <family val="3"/>
      </rPr>
      <t>상당구 1순환로 1514번길 70</t>
    </r>
    <r>
      <rPr>
        <sz val="9"/>
        <rFont val="굴림체"/>
        <family val="3"/>
      </rPr>
      <t xml:space="preserve">
○사업량 : 지붕마감재 교체 등
○기  간 : 2016 ~ 2017</t>
    </r>
  </si>
  <si>
    <r>
      <t xml:space="preserve">○위  치 : </t>
    </r>
    <r>
      <rPr>
        <sz val="8"/>
        <rFont val="굴림체"/>
        <family val="3"/>
      </rPr>
      <t>상당구 1순환로 1514번길 70</t>
    </r>
    <r>
      <rPr>
        <sz val="9"/>
        <rFont val="굴림체"/>
        <family val="3"/>
      </rPr>
      <t xml:space="preserve">
○사업량 : 지붕마감재 교체 등
○기  간 : 2016 ~ 2017</t>
    </r>
  </si>
  <si>
    <t>○위  치 : 흥덕구 대신로 157
○사업량 : 비가림시설 개선 등
○기  간 : 2016 ~ 2017</t>
  </si>
  <si>
    <r>
      <t>○위  치 :</t>
    </r>
    <r>
      <rPr>
        <sz val="8"/>
        <rFont val="굴림체"/>
        <family val="3"/>
      </rPr>
      <t>서원구 사직동 12-6번지 일원</t>
    </r>
    <r>
      <rPr>
        <sz val="9"/>
        <rFont val="굴림체"/>
        <family val="3"/>
      </rPr>
      <t xml:space="preserve">
○사업량 :승강장실 설치 및 주차장
          조성등
○기  간 :2016 ~ 2017</t>
    </r>
  </si>
  <si>
    <r>
      <t>○위  치 :</t>
    </r>
    <r>
      <rPr>
        <sz val="8"/>
        <rFont val="굴림체"/>
        <family val="3"/>
      </rPr>
      <t>서원구 사직동 12-6번지 일원</t>
    </r>
    <r>
      <rPr>
        <sz val="9"/>
        <rFont val="굴림체"/>
        <family val="3"/>
      </rPr>
      <t xml:space="preserve">
○사업량 :승강장실 설치 및 주차장
          조성등
○기  간 :2016 ~ 2017</t>
    </r>
  </si>
  <si>
    <t>○위  치 : 옥산면 일원
○사업량 : 소재지 종합정비 1식
○기  간 : 2013 ~ 2017</t>
  </si>
  <si>
    <t>○위  치 : 옥산면 일원
○사업량 : 소재지 종합정비 1식
○기  간 : 2013 ~ 2017</t>
  </si>
  <si>
    <t>○위  치 : 오송읍 일원
○사업량 : 소재지 종합정비 1식
○기  간 : 2014 ~ 2018</t>
  </si>
  <si>
    <t>○위  치 : 미원면 일원
○사업량 : 종합정비 1식
○기  간 : 2016 ~ 2019</t>
  </si>
  <si>
    <r>
      <t xml:space="preserve">○위  치 : 흥덕구 지동동산30-2외7
○사업량 : </t>
    </r>
    <r>
      <rPr>
        <sz val="8"/>
        <rFont val="굴림체"/>
        <family val="3"/>
      </rPr>
      <t>인력육성,사업단운영,브랜드</t>
    </r>
    <r>
      <rPr>
        <sz val="9"/>
        <rFont val="굴림체"/>
        <family val="3"/>
      </rPr>
      <t xml:space="preserve">
           개발,R&amp;D,홍보, 마케팅,
           가공유통센터 건립
○기  간 : 2014 ~ 2018</t>
    </r>
  </si>
  <si>
    <r>
      <t xml:space="preserve">○위  치 : 흥덕구 지동동 550-2 외 2
○사업량 : </t>
    </r>
    <r>
      <rPr>
        <sz val="8"/>
        <rFont val="굴림체"/>
        <family val="3"/>
      </rPr>
      <t>인력육성,사업단운영,브랜드</t>
    </r>
    <r>
      <rPr>
        <sz val="9"/>
        <rFont val="굴림체"/>
        <family val="3"/>
      </rPr>
      <t xml:space="preserve">
           개발,R&amp;D,홍보, 마케팅,
           가공유통센터 건립
○기  간 : 2014 ~ 2018</t>
    </r>
  </si>
  <si>
    <r>
      <t xml:space="preserve">○위  치 : </t>
    </r>
    <r>
      <rPr>
        <sz val="8"/>
        <rFont val="굴림체"/>
        <family val="3"/>
      </rPr>
      <t>청원구 북이면 석성리 488-1</t>
    </r>
    <r>
      <rPr>
        <sz val="9"/>
        <rFont val="굴림체"/>
        <family val="3"/>
      </rPr>
      <t xml:space="preserve">
○사업량 : 녹용가공공장 1식 외
○기  간 : 2015 ~ 2019</t>
    </r>
  </si>
  <si>
    <r>
      <t xml:space="preserve">○위  치 : </t>
    </r>
    <r>
      <rPr>
        <sz val="8"/>
        <rFont val="굴림체"/>
        <family val="3"/>
      </rPr>
      <t>청원구 북이면 석성리 488-1</t>
    </r>
    <r>
      <rPr>
        <sz val="9"/>
        <rFont val="굴림체"/>
        <family val="3"/>
      </rPr>
      <t xml:space="preserve">
○사업량 : 녹용가공공장 1식 외
○기  간 : 2015 ~ 2019</t>
    </r>
  </si>
  <si>
    <t xml:space="preserve">○위  치 : 청주시 관내 일원
○사업량 : 940.28㎢, 하천 664.09km
○기  간 : 2016 ~ 2018 </t>
  </si>
  <si>
    <t xml:space="preserve">○위  치 : 청주시 관내 일원
○사업량 : 940.28㎢, 하천 664.09km
○기  간 : 2016 ~ 2018 </t>
  </si>
  <si>
    <t>○실시설계완료
○분할측량 완료 및
  실시계획인가 완료
○보상감정평가 추진중
○실시설계용역결과
  반영에 따른 사업비
  증액</t>
  </si>
  <si>
    <t>163건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</si>
</sst>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#,##0_ "/>
    <numFmt numFmtId="177" formatCode="#,##0_ ;[Red]\-#,##0\ "/>
  </numFmts>
  <fonts count="20">
    <font>
      <sz val="11"/>
      <name val="돋움"/>
      <family val="3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돋움"/>
      <family val="3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굴림"/>
      <family val="3"/>
    </font>
    <font>
      <b/>
      <sz val="9"/>
      <name val="돋움"/>
      <family val="3"/>
    </font>
    <font>
      <sz val="10"/>
      <name val="굴림"/>
      <family val="3"/>
    </font>
    <font>
      <sz val="24"/>
      <color indexed="8"/>
      <name val="HY울릉도M"/>
      <family val="1"/>
    </font>
    <font>
      <b/>
      <sz val="10"/>
      <color theme="1"/>
      <name val="굴림체"/>
      <family val="3"/>
    </font>
    <font>
      <sz val="9"/>
      <color theme="1"/>
      <name val="굴림체"/>
      <family val="3"/>
    </font>
    <font>
      <sz val="8"/>
      <name val="Calibri"/>
      <family val="2"/>
      <scheme val="minor"/>
    </font>
    <font>
      <b/>
      <sz val="10"/>
      <color indexed="8"/>
      <name val="굴림체"/>
      <family val="3"/>
    </font>
    <font>
      <sz val="10"/>
      <color theme="1"/>
      <name val="굴림"/>
      <family val="3"/>
    </font>
    <font>
      <b/>
      <sz val="9"/>
      <color theme="1"/>
      <name val="굴림체"/>
      <family val="3"/>
    </font>
    <font>
      <sz val="8"/>
      <name val="맑은 고딕"/>
      <family val="3"/>
    </font>
    <font>
      <sz val="9"/>
      <name val="굴림체"/>
      <family val="3"/>
    </font>
    <font>
      <sz val="8"/>
      <name val="굴림체"/>
      <family val="3"/>
    </font>
    <font>
      <b/>
      <sz val="8"/>
      <name val="돋움"/>
      <family val="2"/>
    </font>
  </fonts>
  <fills count="3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 style="thin"/>
      <right/>
      <top/>
      <bottom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41" fontId="0" fillId="0" borderId="0" applyFont="0" applyFill="0" applyBorder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134">
    <xf numFmtId="0" fontId="0" fillId="0" borderId="0" xfId="0"/>
    <xf numFmtId="0" fontId="8" fillId="0" borderId="0" xfId="22" applyFont="1" applyFill="1" applyAlignment="1">
      <alignment/>
      <protection/>
    </xf>
    <xf numFmtId="0" fontId="8" fillId="0" borderId="0" xfId="22" applyFont="1" applyFill="1">
      <alignment/>
      <protection/>
    </xf>
    <xf numFmtId="177" fontId="8" fillId="0" borderId="0" xfId="22" applyNumberFormat="1" applyFont="1" applyFill="1" applyAlignment="1">
      <alignment/>
      <protection/>
    </xf>
    <xf numFmtId="0" fontId="8" fillId="0" borderId="0" xfId="22" applyFont="1" applyFill="1" applyAlignment="1">
      <alignment horizontal="left"/>
      <protection/>
    </xf>
    <xf numFmtId="0" fontId="6" fillId="0" borderId="0" xfId="22">
      <alignment/>
      <protection/>
    </xf>
    <xf numFmtId="0" fontId="8" fillId="0" borderId="0" xfId="22" applyFont="1" applyFill="1" applyAlignment="1">
      <alignment horizontal="right"/>
      <protection/>
    </xf>
    <xf numFmtId="0" fontId="6" fillId="0" borderId="0" xfId="22" applyFill="1">
      <alignment/>
      <protection/>
    </xf>
    <xf numFmtId="0" fontId="6" fillId="0" borderId="0" xfId="22" applyFill="1" applyAlignment="1">
      <alignment vertical="center"/>
      <protection/>
    </xf>
    <xf numFmtId="176" fontId="11" fillId="0" borderId="1" xfId="0" applyNumberFormat="1" applyFont="1" applyFill="1" applyBorder="1" applyAlignment="1">
      <alignment vertical="center" shrinkToFit="1"/>
    </xf>
    <xf numFmtId="0" fontId="11" fillId="0" borderId="0" xfId="22" applyFont="1" applyFill="1">
      <alignment/>
      <protection/>
    </xf>
    <xf numFmtId="0" fontId="6" fillId="0" borderId="0" xfId="22" applyAlignment="1">
      <alignment horizontal="left" wrapText="1"/>
      <protection/>
    </xf>
    <xf numFmtId="0" fontId="6" fillId="0" borderId="0" xfId="22" applyAlignment="1">
      <alignment vertical="center" wrapText="1"/>
      <protection/>
    </xf>
    <xf numFmtId="176" fontId="15" fillId="0" borderId="1" xfId="22" applyNumberFormat="1" applyFont="1" applyFill="1" applyBorder="1" applyAlignment="1">
      <alignment vertical="center" shrinkToFit="1"/>
      <protection/>
    </xf>
    <xf numFmtId="176" fontId="15" fillId="0" borderId="1" xfId="22" applyNumberFormat="1" applyFont="1" applyFill="1" applyBorder="1" applyAlignment="1">
      <alignment horizontal="left" vertical="center" wrapText="1"/>
      <protection/>
    </xf>
    <xf numFmtId="176" fontId="11" fillId="0" borderId="1" xfId="0" applyNumberFormat="1" applyFont="1" applyFill="1" applyBorder="1" applyAlignment="1">
      <alignment horizontal="right" vertical="center" shrinkToFit="1"/>
    </xf>
    <xf numFmtId="176" fontId="11" fillId="0" borderId="1" xfId="22" applyNumberFormat="1" applyFont="1" applyFill="1" applyBorder="1" applyAlignment="1">
      <alignment horizontal="right" vertical="center" shrinkToFit="1"/>
      <protection/>
    </xf>
    <xf numFmtId="0" fontId="6" fillId="0" borderId="0" xfId="22" applyFill="1" applyAlignment="1">
      <alignment vertical="center" wrapText="1"/>
      <protection/>
    </xf>
    <xf numFmtId="176" fontId="11" fillId="0" borderId="1" xfId="22" applyNumberFormat="1" applyFont="1" applyFill="1" applyBorder="1" applyAlignment="1">
      <alignment vertical="center"/>
      <protection/>
    </xf>
    <xf numFmtId="176" fontId="11" fillId="0" borderId="1" xfId="25" applyNumberFormat="1" applyFont="1" applyFill="1" applyBorder="1" applyAlignment="1">
      <alignment horizontal="right" vertical="center" shrinkToFit="1"/>
      <protection/>
    </xf>
    <xf numFmtId="0" fontId="14" fillId="0" borderId="0" xfId="22" applyFont="1" applyFill="1" applyAlignment="1">
      <alignment vertical="center" wrapText="1"/>
      <protection/>
    </xf>
    <xf numFmtId="0" fontId="8" fillId="0" borderId="0" xfId="22" applyFont="1" applyFill="1" applyAlignment="1">
      <alignment vertical="center" wrapText="1"/>
      <protection/>
    </xf>
    <xf numFmtId="41" fontId="6" fillId="0" borderId="0" xfId="23" applyFont="1" applyFill="1" applyAlignment="1">
      <alignment vertical="center" wrapText="1"/>
    </xf>
    <xf numFmtId="0" fontId="6" fillId="0" borderId="2" xfId="22" applyFill="1" applyBorder="1" applyAlignment="1">
      <alignment horizontal="left" vertical="center" wrapText="1"/>
      <protection/>
    </xf>
    <xf numFmtId="0" fontId="6" fillId="0" borderId="3" xfId="22" applyFill="1" applyBorder="1" applyAlignment="1">
      <alignment horizontal="left" vertical="center" wrapText="1"/>
      <protection/>
    </xf>
    <xf numFmtId="41" fontId="6" fillId="0" borderId="3" xfId="23" applyFont="1" applyFill="1" applyBorder="1" applyAlignment="1">
      <alignment horizontal="left" vertical="center" wrapText="1"/>
    </xf>
    <xf numFmtId="0" fontId="6" fillId="0" borderId="1" xfId="22" applyFill="1" applyBorder="1" applyAlignment="1">
      <alignment horizontal="left" vertical="center" wrapText="1"/>
      <protection/>
    </xf>
    <xf numFmtId="0" fontId="6" fillId="0" borderId="0" xfId="22" applyFill="1" applyAlignment="1">
      <alignment horizontal="left" wrapText="1"/>
      <protection/>
    </xf>
    <xf numFmtId="0" fontId="6" fillId="2" borderId="0" xfId="22" applyFill="1">
      <alignment/>
      <protection/>
    </xf>
    <xf numFmtId="0" fontId="6" fillId="2" borderId="0" xfId="22" applyFill="1" applyAlignment="1">
      <alignment vertical="center"/>
      <protection/>
    </xf>
    <xf numFmtId="0" fontId="14" fillId="2" borderId="0" xfId="22" applyFont="1" applyFill="1">
      <alignment/>
      <protection/>
    </xf>
    <xf numFmtId="0" fontId="8" fillId="2" borderId="0" xfId="22" applyFont="1" applyFill="1">
      <alignment/>
      <protection/>
    </xf>
    <xf numFmtId="0" fontId="11" fillId="2" borderId="0" xfId="22" applyFont="1" applyFill="1">
      <alignment/>
      <protection/>
    </xf>
    <xf numFmtId="49" fontId="17" fillId="0" borderId="1" xfId="0" applyNumberFormat="1" applyFont="1" applyFill="1" applyBorder="1" applyAlignment="1">
      <alignment vertical="center" wrapText="1" shrinkToFit="1"/>
    </xf>
    <xf numFmtId="176" fontId="17" fillId="0" borderId="1" xfId="0" applyNumberFormat="1" applyFont="1" applyFill="1" applyBorder="1" applyAlignment="1">
      <alignment vertical="center" wrapText="1" shrinkToFit="1"/>
    </xf>
    <xf numFmtId="49" fontId="10" fillId="0" borderId="1" xfId="22" applyNumberFormat="1" applyFont="1" applyFill="1" applyBorder="1" applyAlignment="1">
      <alignment horizontal="center" vertical="center" wrapText="1"/>
      <protection/>
    </xf>
    <xf numFmtId="177" fontId="10" fillId="0" borderId="1" xfId="22" applyNumberFormat="1" applyFont="1" applyFill="1" applyBorder="1" applyAlignment="1">
      <alignment horizontal="center" vertical="center" wrapText="1"/>
      <protection/>
    </xf>
    <xf numFmtId="176" fontId="15" fillId="0" borderId="1" xfId="22" applyNumberFormat="1" applyFont="1" applyFill="1" applyBorder="1" applyAlignment="1">
      <alignment horizontal="center" vertical="center" wrapText="1"/>
      <protection/>
    </xf>
    <xf numFmtId="176" fontId="17" fillId="0" borderId="1" xfId="25" applyNumberFormat="1" applyFont="1" applyFill="1" applyBorder="1" applyAlignment="1">
      <alignment horizontal="left" vertical="center" wrapText="1"/>
      <protection/>
    </xf>
    <xf numFmtId="49" fontId="17" fillId="0" borderId="1" xfId="22" applyNumberFormat="1" applyFont="1" applyFill="1" applyBorder="1" applyAlignment="1">
      <alignment horizontal="left" vertical="center" wrapText="1"/>
      <protection/>
    </xf>
    <xf numFmtId="176" fontId="17" fillId="0" borderId="1" xfId="22" applyNumberFormat="1" applyFont="1" applyFill="1" applyBorder="1" applyAlignment="1">
      <alignment horizontal="center" vertical="center" wrapText="1"/>
      <protection/>
    </xf>
    <xf numFmtId="0" fontId="17" fillId="0" borderId="1" xfId="22" applyFont="1" applyFill="1" applyBorder="1" applyAlignment="1">
      <alignment vertical="center"/>
      <protection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49" fontId="17" fillId="0" borderId="1" xfId="22" applyNumberFormat="1" applyFont="1" applyFill="1" applyBorder="1" applyAlignment="1">
      <alignment horizontal="center" vertical="center" wrapText="1"/>
      <protection/>
    </xf>
    <xf numFmtId="49" fontId="17" fillId="0" borderId="1" xfId="25" applyNumberFormat="1" applyFont="1" applyFill="1" applyBorder="1" applyAlignment="1">
      <alignment horizontal="center" vertical="center" wrapText="1"/>
      <protection/>
    </xf>
    <xf numFmtId="0" fontId="17" fillId="0" borderId="1" xfId="25" applyFont="1" applyFill="1" applyBorder="1" applyAlignment="1">
      <alignment vertical="center"/>
      <protection/>
    </xf>
    <xf numFmtId="49" fontId="17" fillId="0" borderId="1" xfId="24" applyNumberFormat="1" applyFont="1" applyFill="1" applyBorder="1" applyAlignment="1">
      <alignment horizontal="center" vertical="center" wrapText="1"/>
      <protection/>
    </xf>
    <xf numFmtId="0" fontId="17" fillId="0" borderId="1" xfId="24" applyFont="1" applyFill="1" applyBorder="1" applyAlignment="1">
      <alignment vertical="center"/>
      <protection/>
    </xf>
    <xf numFmtId="176" fontId="17" fillId="0" borderId="1" xfId="22" applyNumberFormat="1" applyFont="1" applyFill="1" applyBorder="1" applyAlignment="1">
      <alignment horizontal="left" vertical="center" wrapText="1"/>
      <protection/>
    </xf>
    <xf numFmtId="176" fontId="17" fillId="0" borderId="1" xfId="0" applyNumberFormat="1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176" fontId="17" fillId="0" borderId="1" xfId="0" applyNumberFormat="1" applyFont="1" applyFill="1" applyBorder="1" applyAlignment="1">
      <alignment horizontal="left" vertical="center" wrapText="1"/>
    </xf>
    <xf numFmtId="176" fontId="11" fillId="0" borderId="1" xfId="25" applyNumberFormat="1" applyFont="1" applyFill="1" applyBorder="1" applyAlignment="1">
      <alignment vertical="center"/>
      <protection/>
    </xf>
    <xf numFmtId="0" fontId="17" fillId="0" borderId="1" xfId="0" applyFont="1" applyFill="1" applyBorder="1" applyAlignment="1">
      <alignment vertical="top" wrapText="1"/>
    </xf>
    <xf numFmtId="0" fontId="17" fillId="0" borderId="1" xfId="0" applyFont="1" applyFill="1" applyBorder="1" applyAlignment="1">
      <alignment vertical="top"/>
    </xf>
    <xf numFmtId="49" fontId="17" fillId="0" borderId="1" xfId="22" applyNumberFormat="1" applyFont="1" applyFill="1" applyBorder="1" applyAlignment="1">
      <alignment horizontal="left" vertical="top" wrapText="1" shrinkToFit="1"/>
      <protection/>
    </xf>
    <xf numFmtId="49" fontId="17" fillId="0" borderId="1" xfId="22" applyNumberFormat="1" applyFont="1" applyFill="1" applyBorder="1" applyAlignment="1">
      <alignment horizontal="left" vertical="top" shrinkToFit="1"/>
      <protection/>
    </xf>
    <xf numFmtId="49" fontId="17" fillId="0" borderId="1" xfId="22" applyNumberFormat="1" applyFont="1" applyFill="1" applyBorder="1" applyAlignment="1">
      <alignment horizontal="left" vertical="center" wrapText="1"/>
      <protection/>
    </xf>
    <xf numFmtId="0" fontId="6" fillId="0" borderId="2" xfId="22" applyFill="1" applyBorder="1" applyAlignment="1">
      <alignment horizontal="left" vertical="center" wrapText="1"/>
      <protection/>
    </xf>
    <xf numFmtId="0" fontId="6" fillId="0" borderId="3" xfId="22" applyFill="1" applyBorder="1" applyAlignment="1">
      <alignment horizontal="left" vertical="center" wrapText="1"/>
      <protection/>
    </xf>
    <xf numFmtId="0" fontId="6" fillId="0" borderId="7" xfId="22" applyFill="1" applyBorder="1" applyAlignment="1">
      <alignment horizontal="left" vertical="center" wrapText="1"/>
      <protection/>
    </xf>
    <xf numFmtId="0" fontId="6" fillId="0" borderId="8" xfId="22" applyFill="1" applyBorder="1" applyAlignment="1">
      <alignment horizontal="left" vertical="center" wrapText="1"/>
      <protection/>
    </xf>
    <xf numFmtId="49" fontId="17" fillId="0" borderId="1" xfId="22" applyNumberFormat="1" applyFont="1" applyFill="1" applyBorder="1" applyAlignment="1">
      <alignment vertical="top" wrapText="1" shrinkToFit="1"/>
      <protection/>
    </xf>
    <xf numFmtId="49" fontId="17" fillId="0" borderId="1" xfId="22" applyNumberFormat="1" applyFont="1" applyFill="1" applyBorder="1" applyAlignment="1">
      <alignment horizontal="left" vertical="center" wrapText="1"/>
      <protection/>
    </xf>
    <xf numFmtId="0" fontId="9" fillId="0" borderId="0" xfId="22" applyFont="1" applyFill="1" applyAlignment="1">
      <alignment horizontal="center"/>
      <protection/>
    </xf>
    <xf numFmtId="49" fontId="10" fillId="0" borderId="1" xfId="22" applyNumberFormat="1" applyFont="1" applyFill="1" applyBorder="1" applyAlignment="1">
      <alignment horizontal="center" vertical="center" wrapText="1"/>
      <protection/>
    </xf>
    <xf numFmtId="177" fontId="10" fillId="0" borderId="1" xfId="22" applyNumberFormat="1" applyFont="1" applyFill="1" applyBorder="1" applyAlignment="1">
      <alignment horizontal="center" vertical="center" wrapText="1"/>
      <protection/>
    </xf>
    <xf numFmtId="49" fontId="17" fillId="0" borderId="1" xfId="22" applyNumberFormat="1" applyFont="1" applyFill="1" applyBorder="1" applyAlignment="1">
      <alignment vertical="top" wrapText="1"/>
      <protection/>
    </xf>
    <xf numFmtId="49" fontId="17" fillId="0" borderId="1" xfId="22" applyNumberFormat="1" applyFont="1" applyFill="1" applyBorder="1" applyAlignment="1">
      <alignment horizontal="center" vertical="top" wrapText="1" shrinkToFit="1"/>
      <protection/>
    </xf>
    <xf numFmtId="49" fontId="17" fillId="0" borderId="1" xfId="22" applyNumberFormat="1" applyFont="1" applyFill="1" applyBorder="1" applyAlignment="1">
      <alignment horizontal="center" vertical="top" shrinkToFit="1"/>
      <protection/>
    </xf>
    <xf numFmtId="177" fontId="15" fillId="0" borderId="1" xfId="22" applyNumberFormat="1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176" fontId="15" fillId="0" borderId="1" xfId="22" applyNumberFormat="1" applyFont="1" applyFill="1" applyBorder="1" applyAlignment="1">
      <alignment horizontal="center" vertical="center" wrapText="1"/>
      <protection/>
    </xf>
    <xf numFmtId="0" fontId="6" fillId="0" borderId="1" xfId="22" applyBorder="1" applyAlignment="1">
      <alignment horizontal="left" wrapText="1"/>
      <protection/>
    </xf>
    <xf numFmtId="176" fontId="17" fillId="0" borderId="1" xfId="0" applyNumberFormat="1" applyFont="1" applyFill="1" applyBorder="1" applyAlignment="1">
      <alignment vertical="top" wrapText="1"/>
    </xf>
    <xf numFmtId="176" fontId="17" fillId="0" borderId="1" xfId="0" applyNumberFormat="1" applyFont="1" applyFill="1" applyBorder="1" applyAlignment="1">
      <alignment vertical="top"/>
    </xf>
    <xf numFmtId="176" fontId="17" fillId="0" borderId="1" xfId="22" applyNumberFormat="1" applyFont="1" applyFill="1" applyBorder="1" applyAlignment="1">
      <alignment horizontal="left" vertical="top" shrinkToFit="1"/>
      <protection/>
    </xf>
    <xf numFmtId="176" fontId="17" fillId="0" borderId="1" xfId="25" applyNumberFormat="1" applyFont="1" applyFill="1" applyBorder="1" applyAlignment="1">
      <alignment horizontal="left" vertical="center" wrapText="1"/>
      <protection/>
    </xf>
    <xf numFmtId="0" fontId="6" fillId="0" borderId="1" xfId="22" applyFill="1" applyBorder="1" applyAlignment="1">
      <alignment horizontal="left" vertical="center" wrapText="1"/>
      <protection/>
    </xf>
    <xf numFmtId="49" fontId="17" fillId="0" borderId="1" xfId="25" applyNumberFormat="1" applyFont="1" applyFill="1" applyBorder="1" applyAlignment="1">
      <alignment horizontal="left" vertical="top" shrinkToFit="1"/>
      <protection/>
    </xf>
    <xf numFmtId="49" fontId="17" fillId="0" borderId="1" xfId="25" applyNumberFormat="1" applyFont="1" applyFill="1" applyBorder="1" applyAlignment="1">
      <alignment horizontal="left" vertical="center" wrapText="1"/>
      <protection/>
    </xf>
    <xf numFmtId="0" fontId="17" fillId="0" borderId="1" xfId="25" applyFont="1" applyFill="1" applyBorder="1" applyAlignment="1">
      <alignment vertical="top" wrapText="1"/>
      <protection/>
    </xf>
    <xf numFmtId="0" fontId="17" fillId="0" borderId="1" xfId="25" applyFont="1" applyFill="1" applyBorder="1" applyAlignment="1">
      <alignment vertical="top" shrinkToFit="1"/>
      <protection/>
    </xf>
    <xf numFmtId="49" fontId="17" fillId="0" borderId="1" xfId="25" applyNumberFormat="1" applyFont="1" applyFill="1" applyBorder="1" applyAlignment="1">
      <alignment vertical="top" wrapText="1" shrinkToFit="1"/>
      <protection/>
    </xf>
    <xf numFmtId="49" fontId="17" fillId="0" borderId="1" xfId="25" applyNumberFormat="1" applyFont="1" applyFill="1" applyBorder="1" applyAlignment="1">
      <alignment vertical="top" wrapText="1"/>
      <protection/>
    </xf>
    <xf numFmtId="0" fontId="17" fillId="0" borderId="1" xfId="22" applyFont="1" applyFill="1" applyBorder="1" applyAlignment="1">
      <alignment vertical="top" wrapText="1" shrinkToFit="1"/>
      <protection/>
    </xf>
    <xf numFmtId="0" fontId="17" fillId="0" borderId="1" xfId="22" applyFont="1" applyFill="1" applyBorder="1" applyAlignment="1">
      <alignment vertical="top" shrinkToFit="1"/>
      <protection/>
    </xf>
    <xf numFmtId="176" fontId="17" fillId="0" borderId="1" xfId="0" applyNumberFormat="1" applyFont="1" applyFill="1" applyBorder="1" applyAlignment="1">
      <alignment horizontal="left" vertical="top" wrapText="1"/>
    </xf>
    <xf numFmtId="176" fontId="17" fillId="0" borderId="1" xfId="0" applyNumberFormat="1" applyFont="1" applyFill="1" applyBorder="1" applyAlignment="1">
      <alignment horizontal="left" vertical="top"/>
    </xf>
    <xf numFmtId="176" fontId="17" fillId="0" borderId="1" xfId="22" applyNumberFormat="1" applyFont="1" applyFill="1" applyBorder="1" applyAlignment="1">
      <alignment horizontal="left" vertical="top" wrapText="1" shrinkToFit="1"/>
      <protection/>
    </xf>
    <xf numFmtId="49" fontId="17" fillId="0" borderId="2" xfId="22" applyNumberFormat="1" applyFont="1" applyFill="1" applyBorder="1" applyAlignment="1">
      <alignment horizontal="left" vertical="center" wrapText="1"/>
      <protection/>
    </xf>
    <xf numFmtId="49" fontId="17" fillId="0" borderId="3" xfId="22" applyNumberFormat="1" applyFont="1" applyFill="1" applyBorder="1" applyAlignment="1">
      <alignment horizontal="left" vertical="center" wrapText="1"/>
      <protection/>
    </xf>
    <xf numFmtId="49" fontId="17" fillId="0" borderId="7" xfId="22" applyNumberFormat="1" applyFont="1" applyFill="1" applyBorder="1" applyAlignment="1">
      <alignment horizontal="left" vertical="center" wrapText="1"/>
      <protection/>
    </xf>
    <xf numFmtId="0" fontId="17" fillId="0" borderId="1" xfId="25" applyFont="1" applyFill="1" applyBorder="1" applyAlignment="1">
      <alignment vertical="top" wrapText="1" shrinkToFit="1"/>
      <protection/>
    </xf>
    <xf numFmtId="176" fontId="17" fillId="0" borderId="1" xfId="25" applyNumberFormat="1" applyFont="1" applyFill="1" applyBorder="1" applyAlignment="1">
      <alignment horizontal="left" vertical="top" shrinkToFit="1"/>
      <protection/>
    </xf>
    <xf numFmtId="0" fontId="17" fillId="0" borderId="1" xfId="22" applyFont="1" applyFill="1" applyBorder="1" applyAlignment="1">
      <alignment vertical="top" wrapText="1"/>
      <protection/>
    </xf>
    <xf numFmtId="0" fontId="17" fillId="0" borderId="1" xfId="22" applyFont="1" applyFill="1" applyBorder="1" applyAlignment="1">
      <alignment horizontal="left" vertical="top" wrapText="1"/>
      <protection/>
    </xf>
    <xf numFmtId="49" fontId="17" fillId="0" borderId="1" xfId="22" applyNumberFormat="1" applyFont="1" applyFill="1" applyBorder="1" applyAlignment="1">
      <alignment horizontal="left" vertical="top" wrapText="1"/>
      <protection/>
    </xf>
    <xf numFmtId="49" fontId="17" fillId="0" borderId="1" xfId="24" applyNumberFormat="1" applyFont="1" applyFill="1" applyBorder="1" applyAlignment="1">
      <alignment horizontal="left" vertical="top" shrinkToFit="1"/>
      <protection/>
    </xf>
    <xf numFmtId="49" fontId="17" fillId="0" borderId="1" xfId="24" applyNumberFormat="1" applyFont="1" applyFill="1" applyBorder="1" applyAlignment="1">
      <alignment vertical="top" wrapText="1" shrinkToFit="1"/>
      <protection/>
    </xf>
    <xf numFmtId="49" fontId="17" fillId="0" borderId="1" xfId="24" applyNumberFormat="1" applyFont="1" applyFill="1" applyBorder="1" applyAlignment="1">
      <alignment vertical="top" wrapText="1"/>
      <protection/>
    </xf>
    <xf numFmtId="176" fontId="17" fillId="0" borderId="1" xfId="22" applyNumberFormat="1" applyFont="1" applyFill="1" applyBorder="1" applyAlignment="1">
      <alignment vertical="top" wrapText="1"/>
      <protection/>
    </xf>
    <xf numFmtId="176" fontId="17" fillId="0" borderId="1" xfId="22" applyNumberFormat="1" applyFont="1" applyFill="1" applyBorder="1" applyAlignment="1">
      <alignment vertical="top" wrapText="1" shrinkToFit="1"/>
      <protection/>
    </xf>
    <xf numFmtId="176" fontId="17" fillId="0" borderId="1" xfId="22" applyNumberFormat="1" applyFont="1" applyFill="1" applyBorder="1" applyAlignment="1">
      <alignment horizontal="left" vertical="center" wrapText="1"/>
      <protection/>
    </xf>
    <xf numFmtId="176" fontId="17" fillId="0" borderId="1" xfId="22" applyNumberFormat="1" applyFont="1" applyFill="1" applyBorder="1" applyAlignment="1">
      <alignment horizontal="left" vertical="top" wrapText="1"/>
      <protection/>
    </xf>
    <xf numFmtId="0" fontId="8" fillId="0" borderId="2" xfId="22" applyFont="1" applyFill="1" applyBorder="1" applyAlignment="1">
      <alignment horizontal="left" vertical="center" wrapText="1"/>
      <protection/>
    </xf>
    <xf numFmtId="0" fontId="8" fillId="0" borderId="3" xfId="22" applyFont="1" applyFill="1" applyBorder="1" applyAlignment="1">
      <alignment horizontal="left" vertical="center" wrapText="1"/>
      <protection/>
    </xf>
    <xf numFmtId="0" fontId="8" fillId="0" borderId="7" xfId="22" applyFont="1" applyFill="1" applyBorder="1" applyAlignment="1">
      <alignment horizontal="left" vertical="center" wrapText="1"/>
      <protection/>
    </xf>
    <xf numFmtId="0" fontId="11" fillId="0" borderId="2" xfId="22" applyFont="1" applyFill="1" applyBorder="1" applyAlignment="1">
      <alignment horizontal="left" vertical="center" wrapText="1"/>
      <protection/>
    </xf>
    <xf numFmtId="0" fontId="11" fillId="0" borderId="3" xfId="22" applyFont="1" applyFill="1" applyBorder="1" applyAlignment="1">
      <alignment horizontal="left" vertical="center" wrapText="1"/>
      <protection/>
    </xf>
    <xf numFmtId="0" fontId="11" fillId="0" borderId="7" xfId="22" applyFont="1" applyFill="1" applyBorder="1" applyAlignment="1">
      <alignment horizontal="left" vertical="center" wrapText="1"/>
      <protection/>
    </xf>
    <xf numFmtId="0" fontId="0" fillId="0" borderId="1" xfId="0" applyFont="1" applyFill="1" applyBorder="1"/>
    <xf numFmtId="0" fontId="17" fillId="0" borderId="1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vertical="top" wrapText="1"/>
    </xf>
    <xf numFmtId="0" fontId="17" fillId="0" borderId="3" xfId="0" applyFont="1" applyFill="1" applyBorder="1" applyAlignment="1">
      <alignment vertical="top" wrapText="1"/>
    </xf>
    <xf numFmtId="0" fontId="17" fillId="0" borderId="7" xfId="0" applyFont="1" applyFill="1" applyBorder="1" applyAlignment="1">
      <alignment vertical="top" wrapText="1"/>
    </xf>
    <xf numFmtId="49" fontId="17" fillId="0" borderId="2" xfId="22" applyNumberFormat="1" applyFont="1" applyFill="1" applyBorder="1" applyAlignment="1">
      <alignment horizontal="left" vertical="top" shrinkToFit="1"/>
      <protection/>
    </xf>
    <xf numFmtId="49" fontId="17" fillId="0" borderId="3" xfId="22" applyNumberFormat="1" applyFont="1" applyFill="1" applyBorder="1" applyAlignment="1">
      <alignment horizontal="left" vertical="top" shrinkToFit="1"/>
      <protection/>
    </xf>
    <xf numFmtId="49" fontId="17" fillId="0" borderId="7" xfId="22" applyNumberFormat="1" applyFont="1" applyFill="1" applyBorder="1" applyAlignment="1">
      <alignment horizontal="left" vertical="top" shrinkToFit="1"/>
      <protection/>
    </xf>
    <xf numFmtId="0" fontId="17" fillId="0" borderId="1" xfId="25" applyFont="1" applyFill="1" applyBorder="1" applyAlignment="1">
      <alignment horizontal="left" vertical="center" wrapText="1"/>
      <protection/>
    </xf>
    <xf numFmtId="41" fontId="6" fillId="0" borderId="2" xfId="23" applyFont="1" applyFill="1" applyBorder="1" applyAlignment="1">
      <alignment horizontal="left" vertical="center" wrapText="1"/>
    </xf>
    <xf numFmtId="41" fontId="6" fillId="0" borderId="3" xfId="23" applyFont="1" applyFill="1" applyBorder="1" applyAlignment="1">
      <alignment horizontal="left" vertical="center" wrapText="1"/>
    </xf>
    <xf numFmtId="41" fontId="6" fillId="0" borderId="7" xfId="23" applyFont="1" applyFill="1" applyBorder="1" applyAlignment="1">
      <alignment horizontal="left" vertical="center" wrapText="1"/>
    </xf>
    <xf numFmtId="176" fontId="6" fillId="0" borderId="2" xfId="22" applyNumberFormat="1" applyFill="1" applyBorder="1" applyAlignment="1">
      <alignment horizontal="left" vertical="center" wrapText="1"/>
      <protection/>
    </xf>
    <xf numFmtId="176" fontId="6" fillId="0" borderId="3" xfId="22" applyNumberFormat="1" applyFill="1" applyBorder="1" applyAlignment="1">
      <alignment horizontal="left" vertical="center" wrapText="1"/>
      <protection/>
    </xf>
    <xf numFmtId="176" fontId="6" fillId="0" borderId="7" xfId="22" applyNumberFormat="1" applyFill="1" applyBorder="1" applyAlignment="1">
      <alignment horizontal="left" vertical="center" wrapText="1"/>
      <protection/>
    </xf>
    <xf numFmtId="176" fontId="17" fillId="0" borderId="2" xfId="22" applyNumberFormat="1" applyFont="1" applyFill="1" applyBorder="1" applyAlignment="1">
      <alignment horizontal="left" vertical="center" wrapText="1"/>
      <protection/>
    </xf>
    <xf numFmtId="176" fontId="17" fillId="0" borderId="3" xfId="22" applyNumberFormat="1" applyFont="1" applyFill="1" applyBorder="1" applyAlignment="1">
      <alignment horizontal="left" vertical="center" wrapText="1"/>
      <protection/>
    </xf>
    <xf numFmtId="176" fontId="17" fillId="0" borderId="7" xfId="22" applyNumberFormat="1" applyFont="1" applyFill="1" applyBorder="1" applyAlignment="1">
      <alignment horizontal="left" vertical="center" wrapText="1"/>
      <protection/>
    </xf>
  </cellXfs>
  <cellStyles count="3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 2 2" xfId="20"/>
    <cellStyle name="표준 2" xfId="21"/>
    <cellStyle name="표준 3" xfId="22"/>
    <cellStyle name="쉼표 [0]" xfId="23"/>
    <cellStyle name="표준 3 2" xfId="24"/>
    <cellStyle name="표준 3 10" xfId="25"/>
    <cellStyle name="표준 3 3" xfId="26"/>
    <cellStyle name="표준 2 2" xfId="27"/>
    <cellStyle name="표준 3 11" xfId="28"/>
    <cellStyle name="표준 3 12" xfId="29"/>
    <cellStyle name="표준 3 13" xfId="30"/>
    <cellStyle name="표준 3 14" xfId="31"/>
    <cellStyle name="표준 3 15" xfId="32"/>
    <cellStyle name="표준 3 16" xfId="33"/>
    <cellStyle name="표준 3 17" xfId="34"/>
    <cellStyle name="표준 3 18" xfId="35"/>
    <cellStyle name="표준 3 19" xfId="36"/>
    <cellStyle name="표준 3 20" xfId="37"/>
    <cellStyle name="표준 3 4" xfId="38"/>
    <cellStyle name="표준 3 5" xfId="39"/>
    <cellStyle name="표준 3 6" xfId="40"/>
    <cellStyle name="표준 3 7" xfId="41"/>
    <cellStyle name="표준 3 8" xfId="42"/>
    <cellStyle name="표준 3 9" xfId="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outlinePr summaryBelow="0" summaryRight="0"/>
  </sheetPr>
  <dimension ref="A2:T497"/>
  <sheetViews>
    <sheetView tabSelected="1" view="pageBreakPreview" zoomScale="115" zoomScaleSheetLayoutView="115" workbookViewId="0" topLeftCell="A1">
      <pane ySplit="5" topLeftCell="A214" activePane="bottomLeft" state="frozen"/>
      <selection pane="bottomLeft" activeCell="C216" sqref="C216:C218"/>
    </sheetView>
  </sheetViews>
  <sheetFormatPr defaultColWidth="8.88671875" defaultRowHeight="12.75" customHeight="1"/>
  <cols>
    <col min="1" max="2" width="8.6640625" style="1" customWidth="1"/>
    <col min="3" max="3" width="8.21484375" style="1" customWidth="1"/>
    <col min="4" max="4" width="9.21484375" style="2" customWidth="1"/>
    <col min="5" max="5" width="5.77734375" style="2" customWidth="1"/>
    <col min="6" max="6" width="25.99609375" style="2" customWidth="1"/>
    <col min="7" max="16" width="9.10546875" style="3" customWidth="1"/>
    <col min="17" max="17" width="18.6640625" style="4" customWidth="1"/>
    <col min="18" max="18" width="22.77734375" style="11" hidden="1" customWidth="1"/>
    <col min="19" max="19" width="29.10546875" style="12" hidden="1" customWidth="1"/>
    <col min="20" max="16384" width="8.88671875" style="5" customWidth="1"/>
  </cols>
  <sheetData>
    <row r="1" ht="5.25" customHeight="1"/>
    <row r="2" spans="1:17" ht="37.5" customHeight="1">
      <c r="A2" s="66" t="s">
        <v>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ht="15" customHeight="1">
      <c r="Q3" s="6" t="s">
        <v>4</v>
      </c>
    </row>
    <row r="4" spans="1:19" ht="23.25" customHeight="1">
      <c r="A4" s="67" t="s">
        <v>50</v>
      </c>
      <c r="B4" s="67"/>
      <c r="C4" s="67"/>
      <c r="D4" s="67" t="s">
        <v>51</v>
      </c>
      <c r="E4" s="67" t="s">
        <v>5</v>
      </c>
      <c r="F4" s="67" t="s">
        <v>6</v>
      </c>
      <c r="G4" s="68" t="s">
        <v>7</v>
      </c>
      <c r="H4" s="68" t="s">
        <v>49</v>
      </c>
      <c r="I4" s="68"/>
      <c r="J4" s="68"/>
      <c r="K4" s="68" t="s">
        <v>52</v>
      </c>
      <c r="L4" s="68"/>
      <c r="M4" s="68"/>
      <c r="N4" s="68" t="s">
        <v>53</v>
      </c>
      <c r="O4" s="68" t="s">
        <v>54</v>
      </c>
      <c r="P4" s="72" t="s">
        <v>55</v>
      </c>
      <c r="Q4" s="73" t="s">
        <v>2</v>
      </c>
      <c r="R4" s="75" t="s">
        <v>56</v>
      </c>
      <c r="S4" s="73" t="s">
        <v>56</v>
      </c>
    </row>
    <row r="5" spans="1:19" ht="23.25" customHeight="1">
      <c r="A5" s="35" t="s">
        <v>18</v>
      </c>
      <c r="B5" s="35" t="s">
        <v>57</v>
      </c>
      <c r="C5" s="35" t="s">
        <v>0</v>
      </c>
      <c r="D5" s="67"/>
      <c r="E5" s="67"/>
      <c r="F5" s="67"/>
      <c r="G5" s="68"/>
      <c r="H5" s="36" t="s">
        <v>8</v>
      </c>
      <c r="I5" s="36" t="s">
        <v>9</v>
      </c>
      <c r="J5" s="36" t="s">
        <v>10</v>
      </c>
      <c r="K5" s="36" t="s">
        <v>8</v>
      </c>
      <c r="L5" s="36" t="s">
        <v>9</v>
      </c>
      <c r="M5" s="36" t="s">
        <v>10</v>
      </c>
      <c r="N5" s="68"/>
      <c r="O5" s="68"/>
      <c r="P5" s="72"/>
      <c r="Q5" s="74"/>
      <c r="R5" s="76"/>
      <c r="S5" s="74"/>
    </row>
    <row r="6" spans="1:18" ht="24" customHeight="1">
      <c r="A6" s="77" t="s">
        <v>58</v>
      </c>
      <c r="B6" s="77"/>
      <c r="C6" s="77"/>
      <c r="D6" s="77"/>
      <c r="E6" s="37" t="s">
        <v>59</v>
      </c>
      <c r="F6" s="77" t="s">
        <v>736</v>
      </c>
      <c r="G6" s="13">
        <f ca="1">SUM(H6,K6,N6,O6,P6)</f>
        <v>1503969971</v>
      </c>
      <c r="H6" s="13">
        <f ca="1">SUMIF($E$9:$H$576,E9,$H$9:$H$576)</f>
        <v>469668822</v>
      </c>
      <c r="I6" s="13">
        <f ca="1">SUMIF($E$9:$I$576,E9,$I$9:$I$576)</f>
        <v>399571754</v>
      </c>
      <c r="J6" s="13">
        <f ca="1">H6-I6</f>
        <v>70097068</v>
      </c>
      <c r="K6" s="13">
        <f ca="1">SUMIF($E$9:$M$576,E9,K$9:K$576)</f>
        <v>270552321</v>
      </c>
      <c r="L6" s="13">
        <f ca="1">SUMIF($E$9:$M$576,E9,L$9:L$576)</f>
        <v>94976892.8</v>
      </c>
      <c r="M6" s="13">
        <f ca="1">K6-L6</f>
        <v>175575428.2</v>
      </c>
      <c r="N6" s="13">
        <f ca="1">SUMIF($E$9:$P$576,E9,N$9:N$576)</f>
        <v>200979398</v>
      </c>
      <c r="O6" s="13">
        <f ca="1">SUMIF($E$9:$P$576,E9,O$9:O$576)</f>
        <v>339120806</v>
      </c>
      <c r="P6" s="13">
        <f ca="1">SUMIF($E$9:$P$576,E9,P$9:P$576)</f>
        <v>223648624</v>
      </c>
      <c r="Q6" s="14"/>
      <c r="R6" s="78"/>
    </row>
    <row r="7" spans="1:18" ht="24" customHeight="1">
      <c r="A7" s="77"/>
      <c r="B7" s="77"/>
      <c r="C7" s="77"/>
      <c r="D7" s="77"/>
      <c r="E7" s="37" t="s">
        <v>1</v>
      </c>
      <c r="F7" s="77"/>
      <c r="G7" s="13">
        <f ca="1">SUM(H7,K7,N7,O7,P7)</f>
        <v>1556193654</v>
      </c>
      <c r="H7" s="13">
        <f ca="1">SUMIF($E$9:$H$576,E10,$H$9:$H$576)</f>
        <v>469668822</v>
      </c>
      <c r="I7" s="13">
        <f ca="1">SUMIF($E$9:$I$576,E10,$I$9:$I$576)</f>
        <v>421325665</v>
      </c>
      <c r="J7" s="13">
        <f ca="1">H7-I7</f>
        <v>48343157</v>
      </c>
      <c r="K7" s="13">
        <f ca="1">SUMIF($E$9:$M$576,E10,K$9:K$576)</f>
        <v>271055321</v>
      </c>
      <c r="L7" s="13">
        <f ca="1">SUMIF($E$9:$M$576,E10,L$9:L$576)</f>
        <v>134639118</v>
      </c>
      <c r="M7" s="13">
        <f ca="1">K7-L7</f>
        <v>136416203</v>
      </c>
      <c r="N7" s="13">
        <f ca="1">SUMIF($E$9:$P$576,E10,N$9:N$576)</f>
        <v>291777624</v>
      </c>
      <c r="O7" s="13">
        <f ca="1">SUMIF($E$9:$P$576,E10,O$9:O$576)</f>
        <v>302619336</v>
      </c>
      <c r="P7" s="13">
        <f ca="1">SUMIF($E$9:$P$576,E10,P$9:P$576)</f>
        <v>221072551</v>
      </c>
      <c r="Q7" s="14"/>
      <c r="R7" s="78"/>
    </row>
    <row r="8" spans="1:18" ht="24" customHeight="1">
      <c r="A8" s="77"/>
      <c r="B8" s="77"/>
      <c r="C8" s="77"/>
      <c r="D8" s="77"/>
      <c r="E8" s="37" t="s">
        <v>60</v>
      </c>
      <c r="F8" s="77"/>
      <c r="G8" s="13">
        <f aca="true" t="shared" si="0" ref="G8:P8">G7-G6</f>
        <v>52223683</v>
      </c>
      <c r="H8" s="13">
        <f ca="1" t="shared" si="0"/>
        <v>0</v>
      </c>
      <c r="I8" s="13">
        <f ca="1" t="shared" si="0"/>
        <v>21753911</v>
      </c>
      <c r="J8" s="13">
        <f ca="1" t="shared" si="0"/>
        <v>-21753911</v>
      </c>
      <c r="K8" s="13">
        <f ca="1" t="shared" si="0"/>
        <v>503000</v>
      </c>
      <c r="L8" s="13">
        <f ca="1" t="shared" si="0"/>
        <v>39662225.2</v>
      </c>
      <c r="M8" s="13">
        <f ca="1" t="shared" si="0"/>
        <v>-39159225.19999999</v>
      </c>
      <c r="N8" s="13">
        <f ca="1" t="shared" si="0"/>
        <v>90798226</v>
      </c>
      <c r="O8" s="13">
        <f ca="1" t="shared" si="0"/>
        <v>-36501470</v>
      </c>
      <c r="P8" s="13">
        <f ca="1" t="shared" si="0"/>
        <v>-2576073</v>
      </c>
      <c r="Q8" s="14"/>
      <c r="R8" s="78"/>
    </row>
    <row r="9" spans="1:19" s="7" customFormat="1" ht="41.25" customHeight="1">
      <c r="A9" s="55" t="s">
        <v>61</v>
      </c>
      <c r="B9" s="55" t="s">
        <v>62</v>
      </c>
      <c r="C9" s="64" t="s">
        <v>63</v>
      </c>
      <c r="D9" s="70" t="s">
        <v>64</v>
      </c>
      <c r="E9" s="40" t="s">
        <v>59</v>
      </c>
      <c r="F9" s="33" t="s">
        <v>65</v>
      </c>
      <c r="G9" s="15">
        <f>SUM(H9,K9,N9,O9,P9)</f>
        <v>1508000</v>
      </c>
      <c r="H9" s="9">
        <v>0</v>
      </c>
      <c r="I9" s="9">
        <v>0</v>
      </c>
      <c r="J9" s="9">
        <f>H9-I9</f>
        <v>0</v>
      </c>
      <c r="K9" s="9">
        <v>1508000</v>
      </c>
      <c r="L9" s="9">
        <v>1052480</v>
      </c>
      <c r="M9" s="9">
        <f>K9-L9</f>
        <v>455520</v>
      </c>
      <c r="N9" s="9">
        <v>0</v>
      </c>
      <c r="O9" s="9">
        <v>0</v>
      </c>
      <c r="P9" s="9">
        <v>0</v>
      </c>
      <c r="Q9" s="59" t="s">
        <v>550</v>
      </c>
      <c r="R9" s="26"/>
      <c r="S9" s="63" t="s">
        <v>66</v>
      </c>
    </row>
    <row r="10" spans="1:19" s="28" customFormat="1" ht="41.25" customHeight="1">
      <c r="A10" s="56"/>
      <c r="B10" s="56"/>
      <c r="C10" s="64"/>
      <c r="D10" s="71"/>
      <c r="E10" s="40" t="s">
        <v>12</v>
      </c>
      <c r="F10" s="33" t="s">
        <v>65</v>
      </c>
      <c r="G10" s="15">
        <f>SUM(H10,K10,N10,O10,P10)</f>
        <v>1508000</v>
      </c>
      <c r="H10" s="9">
        <v>0</v>
      </c>
      <c r="I10" s="9">
        <v>0</v>
      </c>
      <c r="J10" s="9">
        <f>H10-I10</f>
        <v>0</v>
      </c>
      <c r="K10" s="9">
        <v>1508000</v>
      </c>
      <c r="L10" s="9">
        <v>1073959</v>
      </c>
      <c r="M10" s="9">
        <f>K10-L10</f>
        <v>434041</v>
      </c>
      <c r="N10" s="9">
        <v>0</v>
      </c>
      <c r="O10" s="9">
        <v>0</v>
      </c>
      <c r="P10" s="9">
        <v>0</v>
      </c>
      <c r="Q10" s="59"/>
      <c r="R10" s="26"/>
      <c r="S10" s="63"/>
    </row>
    <row r="11" spans="1:19" s="7" customFormat="1" ht="41.25" customHeight="1">
      <c r="A11" s="56"/>
      <c r="B11" s="56"/>
      <c r="C11" s="64"/>
      <c r="D11" s="71"/>
      <c r="E11" s="40" t="s">
        <v>13</v>
      </c>
      <c r="F11" s="41"/>
      <c r="G11" s="9">
        <f aca="true" t="shared" si="1" ref="G11:P11">G10-G9</f>
        <v>0</v>
      </c>
      <c r="H11" s="9">
        <f t="shared" si="1"/>
        <v>0</v>
      </c>
      <c r="I11" s="9">
        <f t="shared" si="1"/>
        <v>0</v>
      </c>
      <c r="J11" s="9">
        <f t="shared" si="1"/>
        <v>0</v>
      </c>
      <c r="K11" s="9">
        <f t="shared" si="1"/>
        <v>0</v>
      </c>
      <c r="L11" s="9">
        <f t="shared" si="1"/>
        <v>21479</v>
      </c>
      <c r="M11" s="9">
        <f t="shared" si="1"/>
        <v>-21479</v>
      </c>
      <c r="N11" s="9">
        <f t="shared" si="1"/>
        <v>0</v>
      </c>
      <c r="O11" s="9">
        <f t="shared" si="1"/>
        <v>0</v>
      </c>
      <c r="P11" s="9">
        <f t="shared" si="1"/>
        <v>0</v>
      </c>
      <c r="Q11" s="59"/>
      <c r="R11" s="26"/>
      <c r="S11" s="63"/>
    </row>
    <row r="12" spans="1:19" s="7" customFormat="1" ht="41.25" customHeight="1">
      <c r="A12" s="55" t="s">
        <v>61</v>
      </c>
      <c r="B12" s="55" t="s">
        <v>62</v>
      </c>
      <c r="C12" s="69" t="s">
        <v>67</v>
      </c>
      <c r="D12" s="70" t="s">
        <v>64</v>
      </c>
      <c r="E12" s="40" t="s">
        <v>59</v>
      </c>
      <c r="F12" s="33" t="s">
        <v>68</v>
      </c>
      <c r="G12" s="15">
        <f>SUM(H12,K12,N12,O12,P12)</f>
        <v>487000</v>
      </c>
      <c r="H12" s="9">
        <v>0</v>
      </c>
      <c r="I12" s="9">
        <v>0</v>
      </c>
      <c r="J12" s="9">
        <f>H12-I12</f>
        <v>0</v>
      </c>
      <c r="K12" s="9">
        <v>487000</v>
      </c>
      <c r="L12" s="9">
        <v>304027</v>
      </c>
      <c r="M12" s="9">
        <f>K12-L12</f>
        <v>182973</v>
      </c>
      <c r="N12" s="9">
        <v>0</v>
      </c>
      <c r="O12" s="9">
        <v>0</v>
      </c>
      <c r="P12" s="9">
        <v>0</v>
      </c>
      <c r="Q12" s="59" t="s">
        <v>550</v>
      </c>
      <c r="R12" s="26"/>
      <c r="S12" s="63" t="s">
        <v>66</v>
      </c>
    </row>
    <row r="13" spans="1:19" s="28" customFormat="1" ht="41.25" customHeight="1">
      <c r="A13" s="56"/>
      <c r="B13" s="56"/>
      <c r="C13" s="69"/>
      <c r="D13" s="71"/>
      <c r="E13" s="40" t="s">
        <v>12</v>
      </c>
      <c r="F13" s="33" t="s">
        <v>68</v>
      </c>
      <c r="G13" s="15">
        <f>SUM(H13,K13,N13,O13,P13)</f>
        <v>487000</v>
      </c>
      <c r="H13" s="9">
        <v>0</v>
      </c>
      <c r="I13" s="9">
        <v>0</v>
      </c>
      <c r="J13" s="9">
        <f>H13-I13</f>
        <v>0</v>
      </c>
      <c r="K13" s="9">
        <v>487000</v>
      </c>
      <c r="L13" s="9">
        <v>339538</v>
      </c>
      <c r="M13" s="9">
        <f>K13-L13</f>
        <v>147462</v>
      </c>
      <c r="N13" s="9">
        <v>0</v>
      </c>
      <c r="O13" s="9">
        <v>0</v>
      </c>
      <c r="P13" s="9">
        <v>0</v>
      </c>
      <c r="Q13" s="59"/>
      <c r="R13" s="26"/>
      <c r="S13" s="63"/>
    </row>
    <row r="14" spans="1:19" s="7" customFormat="1" ht="41.25" customHeight="1">
      <c r="A14" s="56"/>
      <c r="B14" s="56"/>
      <c r="C14" s="69"/>
      <c r="D14" s="71"/>
      <c r="E14" s="40" t="s">
        <v>13</v>
      </c>
      <c r="F14" s="41"/>
      <c r="G14" s="9">
        <f aca="true" t="shared" si="2" ref="G14">G13-G12</f>
        <v>0</v>
      </c>
      <c r="H14" s="9">
        <f aca="true" t="shared" si="3" ref="H14:P14">H13-H12</f>
        <v>0</v>
      </c>
      <c r="I14" s="9">
        <f t="shared" si="3"/>
        <v>0</v>
      </c>
      <c r="J14" s="9">
        <f t="shared" si="3"/>
        <v>0</v>
      </c>
      <c r="K14" s="9">
        <f t="shared" si="3"/>
        <v>0</v>
      </c>
      <c r="L14" s="9">
        <f t="shared" si="3"/>
        <v>35511</v>
      </c>
      <c r="M14" s="9">
        <f t="shared" si="3"/>
        <v>-35511</v>
      </c>
      <c r="N14" s="9">
        <f t="shared" si="3"/>
        <v>0</v>
      </c>
      <c r="O14" s="9">
        <f t="shared" si="3"/>
        <v>0</v>
      </c>
      <c r="P14" s="9">
        <f t="shared" si="3"/>
        <v>0</v>
      </c>
      <c r="Q14" s="59"/>
      <c r="R14" s="26"/>
      <c r="S14" s="63"/>
    </row>
    <row r="15" spans="1:19" s="7" customFormat="1" ht="41.25" customHeight="1">
      <c r="A15" s="55" t="s">
        <v>61</v>
      </c>
      <c r="B15" s="55" t="s">
        <v>62</v>
      </c>
      <c r="C15" s="69" t="s">
        <v>69</v>
      </c>
      <c r="D15" s="70" t="s">
        <v>64</v>
      </c>
      <c r="E15" s="40" t="s">
        <v>59</v>
      </c>
      <c r="F15" s="33" t="s">
        <v>70</v>
      </c>
      <c r="G15" s="15">
        <f>SUM(H15,K15,N15,O15,P15)</f>
        <v>421000</v>
      </c>
      <c r="H15" s="9">
        <v>0</v>
      </c>
      <c r="I15" s="9">
        <v>0</v>
      </c>
      <c r="J15" s="9">
        <f>H15-I15</f>
        <v>0</v>
      </c>
      <c r="K15" s="9">
        <v>421000</v>
      </c>
      <c r="L15" s="9">
        <v>87582</v>
      </c>
      <c r="M15" s="9">
        <f>K15-L15</f>
        <v>333418</v>
      </c>
      <c r="N15" s="9">
        <v>0</v>
      </c>
      <c r="O15" s="9">
        <v>0</v>
      </c>
      <c r="P15" s="9">
        <v>0</v>
      </c>
      <c r="Q15" s="59" t="s">
        <v>445</v>
      </c>
      <c r="R15" s="26"/>
      <c r="S15" s="63" t="s">
        <v>66</v>
      </c>
    </row>
    <row r="16" spans="1:19" s="28" customFormat="1" ht="41.25" customHeight="1">
      <c r="A16" s="56"/>
      <c r="B16" s="56"/>
      <c r="C16" s="69"/>
      <c r="D16" s="71"/>
      <c r="E16" s="40" t="s">
        <v>12</v>
      </c>
      <c r="F16" s="33" t="s">
        <v>70</v>
      </c>
      <c r="G16" s="15">
        <f>SUM(H16,K16,N16,O16,P16)</f>
        <v>421000</v>
      </c>
      <c r="H16" s="9">
        <v>0</v>
      </c>
      <c r="I16" s="9">
        <v>0</v>
      </c>
      <c r="J16" s="9">
        <f>H16-I16</f>
        <v>0</v>
      </c>
      <c r="K16" s="9">
        <v>421000</v>
      </c>
      <c r="L16" s="9">
        <v>102732</v>
      </c>
      <c r="M16" s="9">
        <f>K16-L16</f>
        <v>318268</v>
      </c>
      <c r="N16" s="9">
        <v>0</v>
      </c>
      <c r="O16" s="9">
        <v>0</v>
      </c>
      <c r="P16" s="9">
        <v>0</v>
      </c>
      <c r="Q16" s="59"/>
      <c r="R16" s="26"/>
      <c r="S16" s="63"/>
    </row>
    <row r="17" spans="1:19" s="7" customFormat="1" ht="41.25" customHeight="1">
      <c r="A17" s="56"/>
      <c r="B17" s="56"/>
      <c r="C17" s="69"/>
      <c r="D17" s="71"/>
      <c r="E17" s="40" t="s">
        <v>13</v>
      </c>
      <c r="F17" s="41"/>
      <c r="G17" s="9">
        <f aca="true" t="shared" si="4" ref="G17">G16-G15</f>
        <v>0</v>
      </c>
      <c r="H17" s="9">
        <f aca="true" t="shared" si="5" ref="H17:P17">H16-H15</f>
        <v>0</v>
      </c>
      <c r="I17" s="9">
        <f t="shared" si="5"/>
        <v>0</v>
      </c>
      <c r="J17" s="9">
        <f t="shared" si="5"/>
        <v>0</v>
      </c>
      <c r="K17" s="9">
        <f t="shared" si="5"/>
        <v>0</v>
      </c>
      <c r="L17" s="9">
        <f t="shared" si="5"/>
        <v>15150</v>
      </c>
      <c r="M17" s="9">
        <f t="shared" si="5"/>
        <v>-15150</v>
      </c>
      <c r="N17" s="9">
        <f t="shared" si="5"/>
        <v>0</v>
      </c>
      <c r="O17" s="9">
        <f t="shared" si="5"/>
        <v>0</v>
      </c>
      <c r="P17" s="9">
        <f t="shared" si="5"/>
        <v>0</v>
      </c>
      <c r="Q17" s="59"/>
      <c r="R17" s="26"/>
      <c r="S17" s="63"/>
    </row>
    <row r="18" spans="1:19" s="7" customFormat="1" ht="40.5" customHeight="1">
      <c r="A18" s="55" t="s">
        <v>71</v>
      </c>
      <c r="B18" s="55" t="s">
        <v>72</v>
      </c>
      <c r="C18" s="55" t="s">
        <v>73</v>
      </c>
      <c r="D18" s="58" t="s">
        <v>74</v>
      </c>
      <c r="E18" s="42" t="s">
        <v>59</v>
      </c>
      <c r="F18" s="33" t="s">
        <v>75</v>
      </c>
      <c r="G18" s="15">
        <f>SUM(H18,K18,N18,O18,P18)</f>
        <v>1845720</v>
      </c>
      <c r="H18" s="9">
        <v>0</v>
      </c>
      <c r="I18" s="9">
        <v>0</v>
      </c>
      <c r="J18" s="9">
        <f>H18-I18</f>
        <v>0</v>
      </c>
      <c r="K18" s="9">
        <v>500000</v>
      </c>
      <c r="L18" s="9">
        <v>0</v>
      </c>
      <c r="M18" s="9">
        <f>K18-L18</f>
        <v>500000</v>
      </c>
      <c r="N18" s="9">
        <v>1345720</v>
      </c>
      <c r="O18" s="9">
        <v>0</v>
      </c>
      <c r="P18" s="9">
        <v>0</v>
      </c>
      <c r="Q18" s="65" t="s">
        <v>554</v>
      </c>
      <c r="R18" s="83"/>
      <c r="S18" s="63"/>
    </row>
    <row r="19" spans="1:20" s="28" customFormat="1" ht="40.5" customHeight="1">
      <c r="A19" s="56"/>
      <c r="B19" s="56"/>
      <c r="C19" s="56"/>
      <c r="D19" s="58"/>
      <c r="E19" s="43" t="s">
        <v>1</v>
      </c>
      <c r="F19" s="33" t="s">
        <v>580</v>
      </c>
      <c r="G19" s="15">
        <f>SUM(H19,K19,N19,O19,P19)</f>
        <v>2472310</v>
      </c>
      <c r="H19" s="9">
        <v>0</v>
      </c>
      <c r="I19" s="9">
        <v>0</v>
      </c>
      <c r="J19" s="9">
        <f>H19-I19</f>
        <v>0</v>
      </c>
      <c r="K19" s="9">
        <v>500000</v>
      </c>
      <c r="L19" s="9">
        <v>500000</v>
      </c>
      <c r="M19" s="9">
        <f>K19-L19</f>
        <v>0</v>
      </c>
      <c r="N19" s="9">
        <v>1972310</v>
      </c>
      <c r="O19" s="9">
        <v>0</v>
      </c>
      <c r="P19" s="9">
        <v>0</v>
      </c>
      <c r="Q19" s="65"/>
      <c r="R19" s="83"/>
      <c r="S19" s="63"/>
      <c r="T19" s="28" t="s">
        <v>436</v>
      </c>
    </row>
    <row r="20" spans="1:19" s="7" customFormat="1" ht="40.5" customHeight="1">
      <c r="A20" s="56"/>
      <c r="B20" s="56"/>
      <c r="C20" s="56"/>
      <c r="D20" s="58"/>
      <c r="E20" s="44" t="s">
        <v>13</v>
      </c>
      <c r="F20" s="33"/>
      <c r="G20" s="9">
        <f aca="true" t="shared" si="6" ref="G20">G19-G18</f>
        <v>626590</v>
      </c>
      <c r="H20" s="9">
        <f aca="true" t="shared" si="7" ref="H20:P20">H19-H18</f>
        <v>0</v>
      </c>
      <c r="I20" s="9">
        <f t="shared" si="7"/>
        <v>0</v>
      </c>
      <c r="J20" s="9">
        <f t="shared" si="7"/>
        <v>0</v>
      </c>
      <c r="K20" s="9">
        <f t="shared" si="7"/>
        <v>0</v>
      </c>
      <c r="L20" s="9">
        <f t="shared" si="7"/>
        <v>500000</v>
      </c>
      <c r="M20" s="9">
        <f t="shared" si="7"/>
        <v>-500000</v>
      </c>
      <c r="N20" s="9">
        <f t="shared" si="7"/>
        <v>626590</v>
      </c>
      <c r="O20" s="9">
        <f t="shared" si="7"/>
        <v>0</v>
      </c>
      <c r="P20" s="9">
        <f t="shared" si="7"/>
        <v>0</v>
      </c>
      <c r="Q20" s="65"/>
      <c r="R20" s="83"/>
      <c r="S20" s="63"/>
    </row>
    <row r="21" spans="1:19" s="7" customFormat="1" ht="48" customHeight="1">
      <c r="A21" s="79" t="s">
        <v>76</v>
      </c>
      <c r="B21" s="79" t="s">
        <v>77</v>
      </c>
      <c r="C21" s="79" t="s">
        <v>78</v>
      </c>
      <c r="D21" s="81" t="s">
        <v>79</v>
      </c>
      <c r="E21" s="44" t="s">
        <v>59</v>
      </c>
      <c r="F21" s="34" t="s">
        <v>704</v>
      </c>
      <c r="G21" s="15">
        <f>SUM(H21,K21,N21,O21,P21)</f>
        <v>9700000</v>
      </c>
      <c r="H21" s="9">
        <v>1019000</v>
      </c>
      <c r="I21" s="9">
        <v>836317</v>
      </c>
      <c r="J21" s="9">
        <f>H21-I21</f>
        <v>182683</v>
      </c>
      <c r="K21" s="9">
        <v>2809720</v>
      </c>
      <c r="L21" s="9">
        <v>0</v>
      </c>
      <c r="M21" s="9">
        <f>K21-L21</f>
        <v>2809720</v>
      </c>
      <c r="N21" s="9">
        <v>5871280</v>
      </c>
      <c r="O21" s="9">
        <v>0</v>
      </c>
      <c r="P21" s="9">
        <v>0</v>
      </c>
      <c r="Q21" s="82" t="s">
        <v>444</v>
      </c>
      <c r="R21" s="83"/>
      <c r="S21" s="63"/>
    </row>
    <row r="22" spans="1:19" s="28" customFormat="1" ht="48" customHeight="1">
      <c r="A22" s="80"/>
      <c r="B22" s="80"/>
      <c r="C22" s="80"/>
      <c r="D22" s="81"/>
      <c r="E22" s="44" t="s">
        <v>1</v>
      </c>
      <c r="F22" s="34" t="s">
        <v>705</v>
      </c>
      <c r="G22" s="15">
        <f>SUM(H22,K22,N22,O22,P22)</f>
        <v>9700000</v>
      </c>
      <c r="H22" s="9">
        <v>1019000</v>
      </c>
      <c r="I22" s="9">
        <v>1019000</v>
      </c>
      <c r="J22" s="9">
        <f>H22-I22</f>
        <v>0</v>
      </c>
      <c r="K22" s="9">
        <v>2809720</v>
      </c>
      <c r="L22" s="9">
        <v>369174</v>
      </c>
      <c r="M22" s="9">
        <f>K22-L22</f>
        <v>2440546</v>
      </c>
      <c r="N22" s="9">
        <v>5871280</v>
      </c>
      <c r="O22" s="9">
        <v>0</v>
      </c>
      <c r="P22" s="9">
        <v>0</v>
      </c>
      <c r="Q22" s="82"/>
      <c r="R22" s="83"/>
      <c r="S22" s="63"/>
    </row>
    <row r="23" spans="1:19" s="7" customFormat="1" ht="40.5" customHeight="1">
      <c r="A23" s="80"/>
      <c r="B23" s="80"/>
      <c r="C23" s="80"/>
      <c r="D23" s="81"/>
      <c r="E23" s="44" t="s">
        <v>13</v>
      </c>
      <c r="F23" s="33"/>
      <c r="G23" s="9">
        <f aca="true" t="shared" si="8" ref="G23">G22-G21</f>
        <v>0</v>
      </c>
      <c r="H23" s="9">
        <f aca="true" t="shared" si="9" ref="H23:P23">H22-H21</f>
        <v>0</v>
      </c>
      <c r="I23" s="9">
        <f t="shared" si="9"/>
        <v>182683</v>
      </c>
      <c r="J23" s="9">
        <f t="shared" si="9"/>
        <v>-182683</v>
      </c>
      <c r="K23" s="9">
        <f t="shared" si="9"/>
        <v>0</v>
      </c>
      <c r="L23" s="9">
        <f t="shared" si="9"/>
        <v>369174</v>
      </c>
      <c r="M23" s="9">
        <f t="shared" si="9"/>
        <v>-369174</v>
      </c>
      <c r="N23" s="9">
        <f t="shared" si="9"/>
        <v>0</v>
      </c>
      <c r="O23" s="9">
        <f t="shared" si="9"/>
        <v>0</v>
      </c>
      <c r="P23" s="9">
        <f t="shared" si="9"/>
        <v>0</v>
      </c>
      <c r="Q23" s="82"/>
      <c r="R23" s="83"/>
      <c r="S23" s="63"/>
    </row>
    <row r="24" spans="1:19" s="7" customFormat="1" ht="40.5" customHeight="1">
      <c r="A24" s="55" t="s">
        <v>76</v>
      </c>
      <c r="B24" s="55" t="s">
        <v>80</v>
      </c>
      <c r="C24" s="55" t="s">
        <v>81</v>
      </c>
      <c r="D24" s="84" t="s">
        <v>79</v>
      </c>
      <c r="E24" s="44" t="s">
        <v>59</v>
      </c>
      <c r="F24" s="33" t="s">
        <v>82</v>
      </c>
      <c r="G24" s="15">
        <f>SUM(H24,K24,N24,O24,P24)</f>
        <v>1000000</v>
      </c>
      <c r="H24" s="9">
        <v>0</v>
      </c>
      <c r="I24" s="9">
        <v>0</v>
      </c>
      <c r="J24" s="9">
        <f>H24-I24</f>
        <v>0</v>
      </c>
      <c r="K24" s="9">
        <v>1000000</v>
      </c>
      <c r="L24" s="9">
        <v>0</v>
      </c>
      <c r="M24" s="9">
        <f>K24-L24</f>
        <v>1000000</v>
      </c>
      <c r="N24" s="9">
        <v>0</v>
      </c>
      <c r="O24" s="9">
        <v>0</v>
      </c>
      <c r="P24" s="9">
        <v>0</v>
      </c>
      <c r="Q24" s="85" t="s">
        <v>474</v>
      </c>
      <c r="R24" s="26"/>
      <c r="S24" s="63" t="s">
        <v>83</v>
      </c>
    </row>
    <row r="25" spans="1:19" s="28" customFormat="1" ht="50.25" customHeight="1">
      <c r="A25" s="56"/>
      <c r="B25" s="56"/>
      <c r="C25" s="56"/>
      <c r="D25" s="84"/>
      <c r="E25" s="44" t="s">
        <v>1</v>
      </c>
      <c r="F25" s="33" t="s">
        <v>555</v>
      </c>
      <c r="G25" s="15">
        <f>SUM(H25,K25,N25,O25,P25)</f>
        <v>1000000</v>
      </c>
      <c r="H25" s="9">
        <v>0</v>
      </c>
      <c r="I25" s="9">
        <v>0</v>
      </c>
      <c r="J25" s="9">
        <f>H25-I25</f>
        <v>0</v>
      </c>
      <c r="K25" s="9">
        <v>1000000</v>
      </c>
      <c r="L25" s="9">
        <v>0</v>
      </c>
      <c r="M25" s="9">
        <f>K25-L25</f>
        <v>1000000</v>
      </c>
      <c r="N25" s="9">
        <v>0</v>
      </c>
      <c r="O25" s="9">
        <v>0</v>
      </c>
      <c r="P25" s="9">
        <v>0</v>
      </c>
      <c r="Q25" s="85"/>
      <c r="R25" s="26"/>
      <c r="S25" s="63"/>
    </row>
    <row r="26" spans="1:19" s="7" customFormat="1" ht="35.25" customHeight="1">
      <c r="A26" s="56"/>
      <c r="B26" s="56"/>
      <c r="C26" s="56"/>
      <c r="D26" s="84"/>
      <c r="E26" s="44" t="s">
        <v>13</v>
      </c>
      <c r="F26" s="33"/>
      <c r="G26" s="9">
        <f aca="true" t="shared" si="10" ref="G26">G25-G24</f>
        <v>0</v>
      </c>
      <c r="H26" s="9">
        <f aca="true" t="shared" si="11" ref="H26:P26">H25-H24</f>
        <v>0</v>
      </c>
      <c r="I26" s="9">
        <f t="shared" si="11"/>
        <v>0</v>
      </c>
      <c r="J26" s="9">
        <f t="shared" si="11"/>
        <v>0</v>
      </c>
      <c r="K26" s="9">
        <f t="shared" si="11"/>
        <v>0</v>
      </c>
      <c r="L26" s="9">
        <f t="shared" si="11"/>
        <v>0</v>
      </c>
      <c r="M26" s="9">
        <f t="shared" si="11"/>
        <v>0</v>
      </c>
      <c r="N26" s="9">
        <f t="shared" si="11"/>
        <v>0</v>
      </c>
      <c r="O26" s="9">
        <f t="shared" si="11"/>
        <v>0</v>
      </c>
      <c r="P26" s="9">
        <f t="shared" si="11"/>
        <v>0</v>
      </c>
      <c r="Q26" s="85"/>
      <c r="R26" s="26"/>
      <c r="S26" s="63"/>
    </row>
    <row r="27" spans="1:19" s="7" customFormat="1" ht="40.5" customHeight="1">
      <c r="A27" s="55" t="s">
        <v>84</v>
      </c>
      <c r="B27" s="55" t="s">
        <v>85</v>
      </c>
      <c r="C27" s="55" t="s">
        <v>86</v>
      </c>
      <c r="D27" s="58" t="s">
        <v>19</v>
      </c>
      <c r="E27" s="44" t="s">
        <v>59</v>
      </c>
      <c r="F27" s="33" t="s">
        <v>87</v>
      </c>
      <c r="G27" s="15">
        <f>SUM(H27,K27,N27,O27,P27)</f>
        <v>7800000</v>
      </c>
      <c r="H27" s="9">
        <v>0</v>
      </c>
      <c r="I27" s="9">
        <v>0</v>
      </c>
      <c r="J27" s="9">
        <f>H27-I27</f>
        <v>0</v>
      </c>
      <c r="K27" s="9">
        <v>303030</v>
      </c>
      <c r="L27" s="9">
        <v>0</v>
      </c>
      <c r="M27" s="9">
        <f>K27-L27</f>
        <v>303030</v>
      </c>
      <c r="N27" s="9">
        <v>7496970</v>
      </c>
      <c r="O27" s="9"/>
      <c r="P27" s="9"/>
      <c r="Q27" s="65" t="s">
        <v>556</v>
      </c>
      <c r="R27" s="83"/>
      <c r="S27" s="63" t="s">
        <v>88</v>
      </c>
    </row>
    <row r="28" spans="1:19" s="28" customFormat="1" ht="40.5" customHeight="1">
      <c r="A28" s="56"/>
      <c r="B28" s="56"/>
      <c r="C28" s="56"/>
      <c r="D28" s="58"/>
      <c r="E28" s="44" t="s">
        <v>1</v>
      </c>
      <c r="F28" s="34" t="s">
        <v>87</v>
      </c>
      <c r="G28" s="15">
        <f>SUM(H28,K28,N28,O28,P28)</f>
        <v>8700000</v>
      </c>
      <c r="H28" s="9">
        <v>0</v>
      </c>
      <c r="I28" s="9">
        <v>0</v>
      </c>
      <c r="J28" s="9">
        <f>H28-I28</f>
        <v>0</v>
      </c>
      <c r="K28" s="9">
        <v>303030</v>
      </c>
      <c r="L28" s="9">
        <v>0</v>
      </c>
      <c r="M28" s="9">
        <f>K28-L28</f>
        <v>303030</v>
      </c>
      <c r="N28" s="9">
        <v>8396970</v>
      </c>
      <c r="O28" s="9">
        <v>0</v>
      </c>
      <c r="P28" s="9">
        <v>0</v>
      </c>
      <c r="Q28" s="65"/>
      <c r="R28" s="83"/>
      <c r="S28" s="63"/>
    </row>
    <row r="29" spans="1:19" s="7" customFormat="1" ht="36" customHeight="1">
      <c r="A29" s="56"/>
      <c r="B29" s="56"/>
      <c r="C29" s="56"/>
      <c r="D29" s="58"/>
      <c r="E29" s="44" t="s">
        <v>13</v>
      </c>
      <c r="F29" s="33"/>
      <c r="G29" s="9">
        <f aca="true" t="shared" si="12" ref="G29">G28-G27</f>
        <v>900000</v>
      </c>
      <c r="H29" s="9">
        <f aca="true" t="shared" si="13" ref="H29:P29">H28-H27</f>
        <v>0</v>
      </c>
      <c r="I29" s="9">
        <f t="shared" si="13"/>
        <v>0</v>
      </c>
      <c r="J29" s="9">
        <f t="shared" si="13"/>
        <v>0</v>
      </c>
      <c r="K29" s="9">
        <f t="shared" si="13"/>
        <v>0</v>
      </c>
      <c r="L29" s="9">
        <f t="shared" si="13"/>
        <v>0</v>
      </c>
      <c r="M29" s="9">
        <f t="shared" si="13"/>
        <v>0</v>
      </c>
      <c r="N29" s="9">
        <f t="shared" si="13"/>
        <v>900000</v>
      </c>
      <c r="O29" s="9">
        <f t="shared" si="13"/>
        <v>0</v>
      </c>
      <c r="P29" s="9">
        <f t="shared" si="13"/>
        <v>0</v>
      </c>
      <c r="Q29" s="65"/>
      <c r="R29" s="83"/>
      <c r="S29" s="63"/>
    </row>
    <row r="30" spans="1:19" s="7" customFormat="1" ht="66.75" customHeight="1">
      <c r="A30" s="55" t="s">
        <v>89</v>
      </c>
      <c r="B30" s="55" t="s">
        <v>90</v>
      </c>
      <c r="C30" s="55" t="s">
        <v>91</v>
      </c>
      <c r="D30" s="58" t="s">
        <v>92</v>
      </c>
      <c r="E30" s="44" t="s">
        <v>59</v>
      </c>
      <c r="F30" s="33" t="s">
        <v>95</v>
      </c>
      <c r="G30" s="15">
        <f>SUM(H30,K30,N30,O30,P30)</f>
        <v>2500000</v>
      </c>
      <c r="H30" s="9">
        <v>0</v>
      </c>
      <c r="I30" s="9">
        <v>0</v>
      </c>
      <c r="J30" s="9">
        <f>H30-I30</f>
        <v>0</v>
      </c>
      <c r="K30" s="9">
        <v>0</v>
      </c>
      <c r="L30" s="9">
        <v>0</v>
      </c>
      <c r="M30" s="9">
        <f>K30-L30</f>
        <v>0</v>
      </c>
      <c r="N30" s="9">
        <v>213000</v>
      </c>
      <c r="O30" s="9">
        <v>1287000</v>
      </c>
      <c r="P30" s="9">
        <v>1000000</v>
      </c>
      <c r="Q30" s="59" t="s">
        <v>475</v>
      </c>
      <c r="R30" s="83"/>
      <c r="S30" s="63" t="s">
        <v>94</v>
      </c>
    </row>
    <row r="31" spans="1:20" s="28" customFormat="1" ht="66.75" customHeight="1">
      <c r="A31" s="56"/>
      <c r="B31" s="56"/>
      <c r="C31" s="56"/>
      <c r="D31" s="58"/>
      <c r="E31" s="44" t="s">
        <v>1</v>
      </c>
      <c r="F31" s="33" t="s">
        <v>465</v>
      </c>
      <c r="G31" s="15">
        <f>SUM(H31,K31,N31,O31,P31)</f>
        <v>2500000</v>
      </c>
      <c r="H31" s="9">
        <v>0</v>
      </c>
      <c r="I31" s="9">
        <v>0</v>
      </c>
      <c r="J31" s="9">
        <f>H31-I31</f>
        <v>0</v>
      </c>
      <c r="K31" s="9">
        <v>0</v>
      </c>
      <c r="L31" s="9">
        <v>0</v>
      </c>
      <c r="M31" s="9">
        <f>K31-L31</f>
        <v>0</v>
      </c>
      <c r="N31" s="9">
        <v>213000</v>
      </c>
      <c r="O31" s="9">
        <v>1287000</v>
      </c>
      <c r="P31" s="9">
        <v>1000000</v>
      </c>
      <c r="Q31" s="65"/>
      <c r="R31" s="83"/>
      <c r="S31" s="63"/>
      <c r="T31" s="28" t="s">
        <v>437</v>
      </c>
    </row>
    <row r="32" spans="1:19" s="7" customFormat="1" ht="39" customHeight="1">
      <c r="A32" s="56"/>
      <c r="B32" s="56"/>
      <c r="C32" s="56"/>
      <c r="D32" s="58"/>
      <c r="E32" s="44" t="s">
        <v>13</v>
      </c>
      <c r="F32" s="33"/>
      <c r="G32" s="9">
        <f aca="true" t="shared" si="14" ref="G32">G31-G30</f>
        <v>0</v>
      </c>
      <c r="H32" s="9">
        <f aca="true" t="shared" si="15" ref="H32:P32">H31-H30</f>
        <v>0</v>
      </c>
      <c r="I32" s="9">
        <f t="shared" si="15"/>
        <v>0</v>
      </c>
      <c r="J32" s="9">
        <f t="shared" si="15"/>
        <v>0</v>
      </c>
      <c r="K32" s="9">
        <f t="shared" si="15"/>
        <v>0</v>
      </c>
      <c r="L32" s="9">
        <f t="shared" si="15"/>
        <v>0</v>
      </c>
      <c r="M32" s="9">
        <f t="shared" si="15"/>
        <v>0</v>
      </c>
      <c r="N32" s="9">
        <f t="shared" si="15"/>
        <v>0</v>
      </c>
      <c r="O32" s="9">
        <f t="shared" si="15"/>
        <v>0</v>
      </c>
      <c r="P32" s="9">
        <f t="shared" si="15"/>
        <v>0</v>
      </c>
      <c r="Q32" s="65"/>
      <c r="R32" s="83"/>
      <c r="S32" s="63"/>
    </row>
    <row r="33" spans="1:19" s="7" customFormat="1" ht="44.25" customHeight="1">
      <c r="A33" s="55" t="s">
        <v>96</v>
      </c>
      <c r="B33" s="55" t="s">
        <v>14</v>
      </c>
      <c r="C33" s="55" t="s">
        <v>15</v>
      </c>
      <c r="D33" s="58" t="s">
        <v>97</v>
      </c>
      <c r="E33" s="44" t="s">
        <v>59</v>
      </c>
      <c r="F33" s="39" t="s">
        <v>706</v>
      </c>
      <c r="G33" s="15">
        <f>SUM(H33,K33,N33,O33,P33)</f>
        <v>12465780</v>
      </c>
      <c r="H33" s="9">
        <v>12465780</v>
      </c>
      <c r="I33" s="9">
        <v>11584157</v>
      </c>
      <c r="J33" s="9">
        <f>H33-I33</f>
        <v>881623</v>
      </c>
      <c r="K33" s="9">
        <v>0</v>
      </c>
      <c r="L33" s="9">
        <v>0</v>
      </c>
      <c r="M33" s="9">
        <f>K33-L33</f>
        <v>0</v>
      </c>
      <c r="N33" s="9">
        <v>0</v>
      </c>
      <c r="O33" s="9">
        <v>0</v>
      </c>
      <c r="P33" s="9">
        <v>0</v>
      </c>
      <c r="Q33" s="65" t="s">
        <v>557</v>
      </c>
      <c r="R33" s="83"/>
      <c r="S33" s="63" t="s">
        <v>98</v>
      </c>
    </row>
    <row r="34" spans="1:19" s="28" customFormat="1" ht="44.25" customHeight="1">
      <c r="A34" s="55"/>
      <c r="B34" s="55"/>
      <c r="C34" s="56"/>
      <c r="D34" s="58"/>
      <c r="E34" s="44" t="s">
        <v>1</v>
      </c>
      <c r="F34" s="33" t="s">
        <v>706</v>
      </c>
      <c r="G34" s="15">
        <f>SUM(H34,K34,N34,O34,P34)</f>
        <v>12465780</v>
      </c>
      <c r="H34" s="9">
        <v>12465780</v>
      </c>
      <c r="I34" s="9">
        <v>11948385</v>
      </c>
      <c r="J34" s="9">
        <f>H34-I34</f>
        <v>517395</v>
      </c>
      <c r="K34" s="9">
        <v>0</v>
      </c>
      <c r="L34" s="9">
        <v>0</v>
      </c>
      <c r="M34" s="9">
        <f>K34-L34</f>
        <v>0</v>
      </c>
      <c r="N34" s="9">
        <v>0</v>
      </c>
      <c r="O34" s="9">
        <v>0</v>
      </c>
      <c r="P34" s="9">
        <v>0</v>
      </c>
      <c r="Q34" s="65"/>
      <c r="R34" s="83"/>
      <c r="S34" s="63"/>
    </row>
    <row r="35" spans="1:19" s="7" customFormat="1" ht="38.25" customHeight="1">
      <c r="A35" s="55"/>
      <c r="B35" s="55"/>
      <c r="C35" s="56"/>
      <c r="D35" s="58"/>
      <c r="E35" s="44" t="s">
        <v>13</v>
      </c>
      <c r="F35" s="33"/>
      <c r="G35" s="9">
        <f aca="true" t="shared" si="16" ref="G35">G34-G33</f>
        <v>0</v>
      </c>
      <c r="H35" s="9">
        <f aca="true" t="shared" si="17" ref="H35:P35">H34-H33</f>
        <v>0</v>
      </c>
      <c r="I35" s="9">
        <f t="shared" si="17"/>
        <v>364228</v>
      </c>
      <c r="J35" s="9">
        <f t="shared" si="17"/>
        <v>-364228</v>
      </c>
      <c r="K35" s="9">
        <f t="shared" si="17"/>
        <v>0</v>
      </c>
      <c r="L35" s="9">
        <f t="shared" si="17"/>
        <v>0</v>
      </c>
      <c r="M35" s="9">
        <f t="shared" si="17"/>
        <v>0</v>
      </c>
      <c r="N35" s="9">
        <f t="shared" si="17"/>
        <v>0</v>
      </c>
      <c r="O35" s="9">
        <f t="shared" si="17"/>
        <v>0</v>
      </c>
      <c r="P35" s="9">
        <f t="shared" si="17"/>
        <v>0</v>
      </c>
      <c r="Q35" s="65"/>
      <c r="R35" s="83"/>
      <c r="S35" s="63"/>
    </row>
    <row r="36" spans="1:19" s="7" customFormat="1" ht="45.75" customHeight="1">
      <c r="A36" s="55" t="s">
        <v>96</v>
      </c>
      <c r="B36" s="55" t="s">
        <v>14</v>
      </c>
      <c r="C36" s="55" t="s">
        <v>16</v>
      </c>
      <c r="D36" s="58" t="s">
        <v>97</v>
      </c>
      <c r="E36" s="45" t="s">
        <v>11</v>
      </c>
      <c r="F36" s="39" t="s">
        <v>707</v>
      </c>
      <c r="G36" s="15">
        <f>SUM(H36,K36,N36,O36,P36)</f>
        <v>9612410</v>
      </c>
      <c r="H36" s="9">
        <v>9612410</v>
      </c>
      <c r="I36" s="9">
        <v>9556774</v>
      </c>
      <c r="J36" s="9">
        <f>H36-I36</f>
        <v>55636</v>
      </c>
      <c r="K36" s="9">
        <v>0</v>
      </c>
      <c r="L36" s="9">
        <v>0</v>
      </c>
      <c r="M36" s="9">
        <f>K36-L36</f>
        <v>0</v>
      </c>
      <c r="N36" s="9">
        <v>0</v>
      </c>
      <c r="O36" s="9">
        <v>0</v>
      </c>
      <c r="P36" s="9">
        <v>0</v>
      </c>
      <c r="Q36" s="59" t="s">
        <v>558</v>
      </c>
      <c r="R36" s="83"/>
      <c r="S36" s="17"/>
    </row>
    <row r="37" spans="1:19" s="28" customFormat="1" ht="45.75" customHeight="1">
      <c r="A37" s="55"/>
      <c r="B37" s="55"/>
      <c r="C37" s="55"/>
      <c r="D37" s="58"/>
      <c r="E37" s="45" t="s">
        <v>12</v>
      </c>
      <c r="F37" s="39" t="s">
        <v>708</v>
      </c>
      <c r="G37" s="15">
        <f>SUM(H37,K37,N37,O37,P37)</f>
        <v>9612410</v>
      </c>
      <c r="H37" s="15">
        <v>9612410</v>
      </c>
      <c r="I37" s="15">
        <v>9612410</v>
      </c>
      <c r="J37" s="15">
        <f>H37-I37</f>
        <v>0</v>
      </c>
      <c r="K37" s="15">
        <v>0</v>
      </c>
      <c r="L37" s="15">
        <v>0</v>
      </c>
      <c r="M37" s="15">
        <f>K37-L37</f>
        <v>0</v>
      </c>
      <c r="N37" s="15">
        <v>0</v>
      </c>
      <c r="O37" s="15">
        <v>0</v>
      </c>
      <c r="P37" s="15">
        <v>0</v>
      </c>
      <c r="Q37" s="59"/>
      <c r="R37" s="83"/>
      <c r="S37" s="17"/>
    </row>
    <row r="38" spans="1:19" s="7" customFormat="1" ht="39.75" customHeight="1">
      <c r="A38" s="55"/>
      <c r="B38" s="55"/>
      <c r="C38" s="55"/>
      <c r="D38" s="58"/>
      <c r="E38" s="45" t="s">
        <v>13</v>
      </c>
      <c r="F38" s="33"/>
      <c r="G38" s="9">
        <f aca="true" t="shared" si="18" ref="G38">G37-G36</f>
        <v>0</v>
      </c>
      <c r="H38" s="9">
        <f aca="true" t="shared" si="19" ref="H38:P38">H37-H36</f>
        <v>0</v>
      </c>
      <c r="I38" s="9">
        <f t="shared" si="19"/>
        <v>55636</v>
      </c>
      <c r="J38" s="9">
        <f t="shared" si="19"/>
        <v>-55636</v>
      </c>
      <c r="K38" s="9">
        <f t="shared" si="19"/>
        <v>0</v>
      </c>
      <c r="L38" s="9">
        <f t="shared" si="19"/>
        <v>0</v>
      </c>
      <c r="M38" s="9">
        <f t="shared" si="19"/>
        <v>0</v>
      </c>
      <c r="N38" s="9">
        <f t="shared" si="19"/>
        <v>0</v>
      </c>
      <c r="O38" s="9">
        <f t="shared" si="19"/>
        <v>0</v>
      </c>
      <c r="P38" s="9">
        <f t="shared" si="19"/>
        <v>0</v>
      </c>
      <c r="Q38" s="59"/>
      <c r="R38" s="83"/>
      <c r="S38" s="17"/>
    </row>
    <row r="39" spans="1:19" s="8" customFormat="1" ht="52.5" customHeight="1">
      <c r="A39" s="55" t="s">
        <v>99</v>
      </c>
      <c r="B39" s="55" t="s">
        <v>20</v>
      </c>
      <c r="C39" s="55" t="s">
        <v>100</v>
      </c>
      <c r="D39" s="58" t="s">
        <v>97</v>
      </c>
      <c r="E39" s="44" t="s">
        <v>59</v>
      </c>
      <c r="F39" s="33" t="s">
        <v>101</v>
      </c>
      <c r="G39" s="15">
        <f>SUM(H39,K39,N39,O39,P39)</f>
        <v>9600000</v>
      </c>
      <c r="H39" s="9">
        <v>0</v>
      </c>
      <c r="I39" s="9">
        <v>0</v>
      </c>
      <c r="J39" s="9">
        <f>H39-I39</f>
        <v>0</v>
      </c>
      <c r="K39" s="9">
        <v>2000000</v>
      </c>
      <c r="L39" s="9">
        <v>0</v>
      </c>
      <c r="M39" s="9">
        <f>K39-L39</f>
        <v>2000000</v>
      </c>
      <c r="N39" s="9">
        <v>3800000</v>
      </c>
      <c r="O39" s="9">
        <v>3800000</v>
      </c>
      <c r="P39" s="9">
        <v>0</v>
      </c>
      <c r="Q39" s="65" t="s">
        <v>476</v>
      </c>
      <c r="R39" s="60" t="s">
        <v>102</v>
      </c>
      <c r="S39" s="63" t="s">
        <v>98</v>
      </c>
    </row>
    <row r="40" spans="1:19" s="29" customFormat="1" ht="52.5" customHeight="1">
      <c r="A40" s="56"/>
      <c r="B40" s="56"/>
      <c r="C40" s="56"/>
      <c r="D40" s="58"/>
      <c r="E40" s="44" t="s">
        <v>1</v>
      </c>
      <c r="F40" s="33" t="s">
        <v>101</v>
      </c>
      <c r="G40" s="15">
        <f>SUM(H40,K40,N40,O40,P40)</f>
        <v>9600000</v>
      </c>
      <c r="H40" s="9">
        <v>0</v>
      </c>
      <c r="I40" s="9">
        <v>0</v>
      </c>
      <c r="J40" s="9">
        <f>H40-I40</f>
        <v>0</v>
      </c>
      <c r="K40" s="9">
        <v>2000000</v>
      </c>
      <c r="L40" s="9">
        <v>10165</v>
      </c>
      <c r="M40" s="9">
        <f>K40-L40</f>
        <v>1989835</v>
      </c>
      <c r="N40" s="9">
        <v>3800000</v>
      </c>
      <c r="O40" s="9">
        <v>3800000</v>
      </c>
      <c r="P40" s="9">
        <v>0</v>
      </c>
      <c r="Q40" s="65"/>
      <c r="R40" s="61"/>
      <c r="S40" s="63"/>
    </row>
    <row r="41" spans="1:19" s="8" customFormat="1" ht="39" customHeight="1">
      <c r="A41" s="56"/>
      <c r="B41" s="56"/>
      <c r="C41" s="56"/>
      <c r="D41" s="58"/>
      <c r="E41" s="44" t="s">
        <v>13</v>
      </c>
      <c r="F41" s="33"/>
      <c r="G41" s="9">
        <f aca="true" t="shared" si="20" ref="G41">G40-G39</f>
        <v>0</v>
      </c>
      <c r="H41" s="9">
        <f aca="true" t="shared" si="21" ref="H41:P41">H40-H39</f>
        <v>0</v>
      </c>
      <c r="I41" s="9">
        <f t="shared" si="21"/>
        <v>0</v>
      </c>
      <c r="J41" s="9">
        <f t="shared" si="21"/>
        <v>0</v>
      </c>
      <c r="K41" s="9">
        <f t="shared" si="21"/>
        <v>0</v>
      </c>
      <c r="L41" s="9">
        <f t="shared" si="21"/>
        <v>10165</v>
      </c>
      <c r="M41" s="9">
        <f t="shared" si="21"/>
        <v>-10165</v>
      </c>
      <c r="N41" s="9">
        <f t="shared" si="21"/>
        <v>0</v>
      </c>
      <c r="O41" s="9">
        <f t="shared" si="21"/>
        <v>0</v>
      </c>
      <c r="P41" s="9">
        <f t="shared" si="21"/>
        <v>0</v>
      </c>
      <c r="Q41" s="65"/>
      <c r="R41" s="62"/>
      <c r="S41" s="63"/>
    </row>
    <row r="42" spans="1:19" s="8" customFormat="1" ht="54.75" customHeight="1">
      <c r="A42" s="55" t="s">
        <v>21</v>
      </c>
      <c r="B42" s="55" t="s">
        <v>103</v>
      </c>
      <c r="C42" s="55" t="s">
        <v>104</v>
      </c>
      <c r="D42" s="58" t="s">
        <v>105</v>
      </c>
      <c r="E42" s="44" t="s">
        <v>59</v>
      </c>
      <c r="F42" s="33" t="s">
        <v>709</v>
      </c>
      <c r="G42" s="15">
        <f>SUM(H42,K42,N42,O42,P42)</f>
        <v>12000000</v>
      </c>
      <c r="H42" s="9">
        <v>1000000</v>
      </c>
      <c r="I42" s="9">
        <v>247456</v>
      </c>
      <c r="J42" s="9">
        <f>H42-I42</f>
        <v>752544</v>
      </c>
      <c r="K42" s="9">
        <v>4651000</v>
      </c>
      <c r="L42" s="9">
        <v>78159</v>
      </c>
      <c r="M42" s="9">
        <f>K42-L42</f>
        <v>4572841</v>
      </c>
      <c r="N42" s="9">
        <v>1014800</v>
      </c>
      <c r="O42" s="9">
        <v>5334200</v>
      </c>
      <c r="P42" s="9">
        <v>0</v>
      </c>
      <c r="Q42" s="59" t="s">
        <v>549</v>
      </c>
      <c r="R42" s="60" t="s">
        <v>102</v>
      </c>
      <c r="S42" s="63"/>
    </row>
    <row r="43" spans="1:19" s="29" customFormat="1" ht="54.75" customHeight="1">
      <c r="A43" s="56"/>
      <c r="B43" s="56"/>
      <c r="C43" s="56"/>
      <c r="D43" s="58"/>
      <c r="E43" s="44" t="s">
        <v>1</v>
      </c>
      <c r="F43" s="33" t="s">
        <v>709</v>
      </c>
      <c r="G43" s="15">
        <f>SUM(H43,K43,N43,O43,P43)</f>
        <v>12000000</v>
      </c>
      <c r="H43" s="9">
        <v>1000000</v>
      </c>
      <c r="I43" s="9">
        <v>247456</v>
      </c>
      <c r="J43" s="9">
        <f>H43-I43</f>
        <v>752544</v>
      </c>
      <c r="K43" s="9">
        <v>4651000</v>
      </c>
      <c r="L43" s="9">
        <v>78699</v>
      </c>
      <c r="M43" s="9">
        <f>K43-L43</f>
        <v>4572301</v>
      </c>
      <c r="N43" s="9">
        <v>5814800</v>
      </c>
      <c r="O43" s="9">
        <v>534200</v>
      </c>
      <c r="P43" s="9">
        <v>0</v>
      </c>
      <c r="Q43" s="59"/>
      <c r="R43" s="61"/>
      <c r="S43" s="63"/>
    </row>
    <row r="44" spans="1:19" s="8" customFormat="1" ht="36.75" customHeight="1">
      <c r="A44" s="56"/>
      <c r="B44" s="56"/>
      <c r="C44" s="56"/>
      <c r="D44" s="58"/>
      <c r="E44" s="44" t="s">
        <v>13</v>
      </c>
      <c r="F44" s="33"/>
      <c r="G44" s="9">
        <f aca="true" t="shared" si="22" ref="G44">G43-G42</f>
        <v>0</v>
      </c>
      <c r="H44" s="9">
        <f aca="true" t="shared" si="23" ref="H44:P44">H43-H42</f>
        <v>0</v>
      </c>
      <c r="I44" s="9">
        <f t="shared" si="23"/>
        <v>0</v>
      </c>
      <c r="J44" s="9">
        <f t="shared" si="23"/>
        <v>0</v>
      </c>
      <c r="K44" s="9">
        <f t="shared" si="23"/>
        <v>0</v>
      </c>
      <c r="L44" s="9">
        <f t="shared" si="23"/>
        <v>540</v>
      </c>
      <c r="M44" s="9">
        <f t="shared" si="23"/>
        <v>-540</v>
      </c>
      <c r="N44" s="9">
        <f t="shared" si="23"/>
        <v>4800000</v>
      </c>
      <c r="O44" s="9">
        <f t="shared" si="23"/>
        <v>-4800000</v>
      </c>
      <c r="P44" s="9">
        <f t="shared" si="23"/>
        <v>0</v>
      </c>
      <c r="Q44" s="59"/>
      <c r="R44" s="62"/>
      <c r="S44" s="63"/>
    </row>
    <row r="45" spans="1:19" s="8" customFormat="1" ht="45.75" customHeight="1">
      <c r="A45" s="55" t="s">
        <v>21</v>
      </c>
      <c r="B45" s="55" t="s">
        <v>103</v>
      </c>
      <c r="C45" s="64" t="s">
        <v>106</v>
      </c>
      <c r="D45" s="58" t="s">
        <v>105</v>
      </c>
      <c r="E45" s="45" t="s">
        <v>11</v>
      </c>
      <c r="F45" s="33" t="s">
        <v>710</v>
      </c>
      <c r="G45" s="15">
        <f>SUM(H45,K45,N45,O45,P45)</f>
        <v>1538420</v>
      </c>
      <c r="H45" s="9">
        <v>0</v>
      </c>
      <c r="I45" s="9">
        <v>0</v>
      </c>
      <c r="J45" s="9">
        <f>H45-I45</f>
        <v>0</v>
      </c>
      <c r="K45" s="9">
        <v>1035000</v>
      </c>
      <c r="L45" s="9">
        <v>0</v>
      </c>
      <c r="M45" s="9">
        <f>K45-L45</f>
        <v>1035000</v>
      </c>
      <c r="N45" s="9">
        <v>503420</v>
      </c>
      <c r="O45" s="9">
        <v>0</v>
      </c>
      <c r="P45" s="9">
        <v>0</v>
      </c>
      <c r="Q45" s="59" t="s">
        <v>477</v>
      </c>
      <c r="R45" s="60" t="s">
        <v>107</v>
      </c>
      <c r="S45" s="63"/>
    </row>
    <row r="46" spans="1:19" s="29" customFormat="1" ht="45.75" customHeight="1">
      <c r="A46" s="56"/>
      <c r="B46" s="56"/>
      <c r="C46" s="64"/>
      <c r="D46" s="58"/>
      <c r="E46" s="45" t="s">
        <v>12</v>
      </c>
      <c r="F46" s="33" t="s">
        <v>711</v>
      </c>
      <c r="G46" s="15">
        <f>SUM(H46,K46,N46,O46,P46)</f>
        <v>1538420</v>
      </c>
      <c r="H46" s="9">
        <v>0</v>
      </c>
      <c r="I46" s="9">
        <v>0</v>
      </c>
      <c r="J46" s="9">
        <f>H46-I46</f>
        <v>0</v>
      </c>
      <c r="K46" s="9">
        <v>1035000</v>
      </c>
      <c r="L46" s="9">
        <v>0</v>
      </c>
      <c r="M46" s="9">
        <f>K46-L46</f>
        <v>1035000</v>
      </c>
      <c r="N46" s="9">
        <v>503420</v>
      </c>
      <c r="O46" s="9">
        <v>0</v>
      </c>
      <c r="P46" s="9">
        <v>0</v>
      </c>
      <c r="Q46" s="59"/>
      <c r="R46" s="61"/>
      <c r="S46" s="63"/>
    </row>
    <row r="47" spans="1:19" s="8" customFormat="1" ht="35.25" customHeight="1">
      <c r="A47" s="56"/>
      <c r="B47" s="56"/>
      <c r="C47" s="64"/>
      <c r="D47" s="58"/>
      <c r="E47" s="45" t="s">
        <v>13</v>
      </c>
      <c r="F47" s="41"/>
      <c r="G47" s="9">
        <f aca="true" t="shared" si="24" ref="G47">G46-G45</f>
        <v>0</v>
      </c>
      <c r="H47" s="9">
        <f aca="true" t="shared" si="25" ref="H47:P47">H46-H45</f>
        <v>0</v>
      </c>
      <c r="I47" s="9">
        <f t="shared" si="25"/>
        <v>0</v>
      </c>
      <c r="J47" s="9">
        <f t="shared" si="25"/>
        <v>0</v>
      </c>
      <c r="K47" s="9">
        <f t="shared" si="25"/>
        <v>0</v>
      </c>
      <c r="L47" s="9">
        <f t="shared" si="25"/>
        <v>0</v>
      </c>
      <c r="M47" s="9">
        <f t="shared" si="25"/>
        <v>0</v>
      </c>
      <c r="N47" s="9">
        <f t="shared" si="25"/>
        <v>0</v>
      </c>
      <c r="O47" s="9">
        <f t="shared" si="25"/>
        <v>0</v>
      </c>
      <c r="P47" s="9">
        <f t="shared" si="25"/>
        <v>0</v>
      </c>
      <c r="Q47" s="59"/>
      <c r="R47" s="62"/>
      <c r="S47" s="63"/>
    </row>
    <row r="48" spans="1:19" s="8" customFormat="1" ht="45.75" customHeight="1">
      <c r="A48" s="55" t="s">
        <v>108</v>
      </c>
      <c r="B48" s="55" t="s">
        <v>109</v>
      </c>
      <c r="C48" s="55" t="s">
        <v>110</v>
      </c>
      <c r="D48" s="84" t="s">
        <v>23</v>
      </c>
      <c r="E48" s="44" t="s">
        <v>59</v>
      </c>
      <c r="F48" s="33" t="s">
        <v>712</v>
      </c>
      <c r="G48" s="15">
        <f>SUM(H48,K48,N48,O48,P48)</f>
        <v>5400000</v>
      </c>
      <c r="H48" s="9">
        <v>2120000</v>
      </c>
      <c r="I48" s="9">
        <v>1434565</v>
      </c>
      <c r="J48" s="9">
        <f>H48-I48</f>
        <v>685435</v>
      </c>
      <c r="K48" s="9">
        <v>3280000</v>
      </c>
      <c r="L48" s="9">
        <v>211585</v>
      </c>
      <c r="M48" s="9">
        <f>K48-L48</f>
        <v>3068415</v>
      </c>
      <c r="N48" s="9">
        <v>0</v>
      </c>
      <c r="O48" s="9">
        <v>0</v>
      </c>
      <c r="P48" s="9">
        <v>0</v>
      </c>
      <c r="Q48" s="65" t="s">
        <v>478</v>
      </c>
      <c r="R48" s="60"/>
      <c r="S48" s="63"/>
    </row>
    <row r="49" spans="1:19" s="29" customFormat="1" ht="45.75" customHeight="1">
      <c r="A49" s="56"/>
      <c r="B49" s="56"/>
      <c r="C49" s="56"/>
      <c r="D49" s="84"/>
      <c r="E49" s="44" t="s">
        <v>1</v>
      </c>
      <c r="F49" s="33" t="s">
        <v>712</v>
      </c>
      <c r="G49" s="15">
        <f>SUM(H49,K49,N49,O49,P49)</f>
        <v>5400000</v>
      </c>
      <c r="H49" s="9">
        <v>2120000</v>
      </c>
      <c r="I49" s="9">
        <v>1495965</v>
      </c>
      <c r="J49" s="9">
        <f>H49-I49</f>
        <v>624035</v>
      </c>
      <c r="K49" s="9">
        <v>3280000</v>
      </c>
      <c r="L49" s="9">
        <v>211585</v>
      </c>
      <c r="M49" s="9">
        <f>K49-L49</f>
        <v>3068415</v>
      </c>
      <c r="N49" s="9">
        <v>0</v>
      </c>
      <c r="O49" s="9">
        <v>0</v>
      </c>
      <c r="P49" s="9">
        <v>0</v>
      </c>
      <c r="Q49" s="65"/>
      <c r="R49" s="61"/>
      <c r="S49" s="63"/>
    </row>
    <row r="50" spans="1:19" s="8" customFormat="1" ht="38.25" customHeight="1">
      <c r="A50" s="56"/>
      <c r="B50" s="56"/>
      <c r="C50" s="56"/>
      <c r="D50" s="84"/>
      <c r="E50" s="44" t="s">
        <v>13</v>
      </c>
      <c r="F50" s="33"/>
      <c r="G50" s="9">
        <f aca="true" t="shared" si="26" ref="G50">G49-G48</f>
        <v>0</v>
      </c>
      <c r="H50" s="9">
        <f aca="true" t="shared" si="27" ref="H50:P50">H49-H48</f>
        <v>0</v>
      </c>
      <c r="I50" s="9">
        <f t="shared" si="27"/>
        <v>61400</v>
      </c>
      <c r="J50" s="9">
        <f t="shared" si="27"/>
        <v>-61400</v>
      </c>
      <c r="K50" s="9">
        <f t="shared" si="27"/>
        <v>0</v>
      </c>
      <c r="L50" s="9">
        <f t="shared" si="27"/>
        <v>0</v>
      </c>
      <c r="M50" s="9">
        <f t="shared" si="27"/>
        <v>0</v>
      </c>
      <c r="N50" s="9">
        <f t="shared" si="27"/>
        <v>0</v>
      </c>
      <c r="O50" s="9">
        <f t="shared" si="27"/>
        <v>0</v>
      </c>
      <c r="P50" s="9">
        <f t="shared" si="27"/>
        <v>0</v>
      </c>
      <c r="Q50" s="65"/>
      <c r="R50" s="62"/>
      <c r="S50" s="63"/>
    </row>
    <row r="51" spans="1:19" s="8" customFormat="1" ht="45.75" customHeight="1">
      <c r="A51" s="55" t="s">
        <v>108</v>
      </c>
      <c r="B51" s="55" t="s">
        <v>109</v>
      </c>
      <c r="C51" s="55" t="s">
        <v>111</v>
      </c>
      <c r="D51" s="84" t="s">
        <v>23</v>
      </c>
      <c r="E51" s="46" t="s">
        <v>11</v>
      </c>
      <c r="F51" s="33" t="s">
        <v>713</v>
      </c>
      <c r="G51" s="15">
        <f>SUM(H51,K51,N51,O51,P51)</f>
        <v>5280000</v>
      </c>
      <c r="H51" s="9">
        <v>0</v>
      </c>
      <c r="I51" s="9">
        <v>0</v>
      </c>
      <c r="J51" s="9">
        <f>H51-I51</f>
        <v>0</v>
      </c>
      <c r="K51" s="9">
        <v>5280000</v>
      </c>
      <c r="L51" s="9">
        <v>570601</v>
      </c>
      <c r="M51" s="9">
        <f>K51-L51</f>
        <v>4709399</v>
      </c>
      <c r="N51" s="9">
        <v>0</v>
      </c>
      <c r="O51" s="9">
        <v>0</v>
      </c>
      <c r="P51" s="9">
        <v>0</v>
      </c>
      <c r="Q51" s="65" t="s">
        <v>478</v>
      </c>
      <c r="R51" s="60" t="s">
        <v>107</v>
      </c>
      <c r="S51" s="17"/>
    </row>
    <row r="52" spans="1:19" s="29" customFormat="1" ht="45.75" customHeight="1">
      <c r="A52" s="56"/>
      <c r="B52" s="56"/>
      <c r="C52" s="56"/>
      <c r="D52" s="84"/>
      <c r="E52" s="46" t="s">
        <v>12</v>
      </c>
      <c r="F52" s="33" t="s">
        <v>713</v>
      </c>
      <c r="G52" s="15">
        <f>SUM(H52,K52,N52,O52,P52)</f>
        <v>5280000</v>
      </c>
      <c r="H52" s="9">
        <v>0</v>
      </c>
      <c r="I52" s="9">
        <v>0</v>
      </c>
      <c r="J52" s="9">
        <f>H52-I52</f>
        <v>0</v>
      </c>
      <c r="K52" s="9">
        <v>5280000</v>
      </c>
      <c r="L52" s="9">
        <v>1577998</v>
      </c>
      <c r="M52" s="9">
        <f>K52-L52</f>
        <v>3702002</v>
      </c>
      <c r="N52" s="9">
        <v>0</v>
      </c>
      <c r="O52" s="9">
        <v>0</v>
      </c>
      <c r="P52" s="9">
        <v>0</v>
      </c>
      <c r="Q52" s="65"/>
      <c r="R52" s="61"/>
      <c r="S52" s="17"/>
    </row>
    <row r="53" spans="1:19" s="8" customFormat="1" ht="45.75" customHeight="1">
      <c r="A53" s="56"/>
      <c r="B53" s="56"/>
      <c r="C53" s="56"/>
      <c r="D53" s="84"/>
      <c r="E53" s="46" t="s">
        <v>13</v>
      </c>
      <c r="F53" s="47"/>
      <c r="G53" s="9">
        <f aca="true" t="shared" si="28" ref="G53">G52-G51</f>
        <v>0</v>
      </c>
      <c r="H53" s="9">
        <f aca="true" t="shared" si="29" ref="H53:P53">H52-H51</f>
        <v>0</v>
      </c>
      <c r="I53" s="9">
        <f t="shared" si="29"/>
        <v>0</v>
      </c>
      <c r="J53" s="9">
        <f t="shared" si="29"/>
        <v>0</v>
      </c>
      <c r="K53" s="9">
        <f t="shared" si="29"/>
        <v>0</v>
      </c>
      <c r="L53" s="9">
        <f t="shared" si="29"/>
        <v>1007397</v>
      </c>
      <c r="M53" s="9">
        <f t="shared" si="29"/>
        <v>-1007397</v>
      </c>
      <c r="N53" s="9">
        <f t="shared" si="29"/>
        <v>0</v>
      </c>
      <c r="O53" s="9">
        <f t="shared" si="29"/>
        <v>0</v>
      </c>
      <c r="P53" s="9">
        <f t="shared" si="29"/>
        <v>0</v>
      </c>
      <c r="Q53" s="65"/>
      <c r="R53" s="62"/>
      <c r="S53" s="17"/>
    </row>
    <row r="54" spans="1:19" s="7" customFormat="1" ht="45.75" customHeight="1">
      <c r="A54" s="86" t="s">
        <v>108</v>
      </c>
      <c r="B54" s="86" t="s">
        <v>109</v>
      </c>
      <c r="C54" s="89" t="s">
        <v>112</v>
      </c>
      <c r="D54" s="84" t="s">
        <v>23</v>
      </c>
      <c r="E54" s="44" t="s">
        <v>11</v>
      </c>
      <c r="F54" s="33" t="s">
        <v>114</v>
      </c>
      <c r="G54" s="15">
        <f>SUM(H54,K54,N54,O54,P54)</f>
        <v>23000000</v>
      </c>
      <c r="H54" s="9">
        <v>500000</v>
      </c>
      <c r="I54" s="9">
        <v>7627</v>
      </c>
      <c r="J54" s="9">
        <f>H54-I54</f>
        <v>492373</v>
      </c>
      <c r="K54" s="9">
        <v>5500000</v>
      </c>
      <c r="L54" s="9">
        <v>1920000</v>
      </c>
      <c r="M54" s="9">
        <f>K54-L54</f>
        <v>3580000</v>
      </c>
      <c r="N54" s="9">
        <v>4737000</v>
      </c>
      <c r="O54" s="9">
        <v>12263000</v>
      </c>
      <c r="P54" s="9">
        <v>0</v>
      </c>
      <c r="Q54" s="85" t="s">
        <v>479</v>
      </c>
      <c r="R54" s="60"/>
      <c r="S54" s="63" t="s">
        <v>113</v>
      </c>
    </row>
    <row r="55" spans="1:19" s="28" customFormat="1" ht="45.75" customHeight="1">
      <c r="A55" s="86"/>
      <c r="B55" s="86"/>
      <c r="C55" s="89"/>
      <c r="D55" s="84"/>
      <c r="E55" s="44" t="s">
        <v>12</v>
      </c>
      <c r="F55" s="33" t="s">
        <v>114</v>
      </c>
      <c r="G55" s="15">
        <f>SUM(H55,K55,N55,O55,P55)</f>
        <v>23000000</v>
      </c>
      <c r="H55" s="9">
        <v>500000</v>
      </c>
      <c r="I55" s="9">
        <v>456172</v>
      </c>
      <c r="J55" s="9">
        <f>H55-I55</f>
        <v>43828</v>
      </c>
      <c r="K55" s="9">
        <v>5500000</v>
      </c>
      <c r="L55" s="9">
        <v>1920000</v>
      </c>
      <c r="M55" s="9">
        <f>K55-L55</f>
        <v>3580000</v>
      </c>
      <c r="N55" s="9">
        <v>11037000</v>
      </c>
      <c r="O55" s="9">
        <v>5963000</v>
      </c>
      <c r="P55" s="9">
        <v>0</v>
      </c>
      <c r="Q55" s="85"/>
      <c r="R55" s="61"/>
      <c r="S55" s="63"/>
    </row>
    <row r="56" spans="1:19" s="7" customFormat="1" ht="35.25" customHeight="1">
      <c r="A56" s="86"/>
      <c r="B56" s="86"/>
      <c r="C56" s="89"/>
      <c r="D56" s="84"/>
      <c r="E56" s="44" t="s">
        <v>13</v>
      </c>
      <c r="F56" s="47"/>
      <c r="G56" s="9">
        <f aca="true" t="shared" si="30" ref="G56">G55-G54</f>
        <v>0</v>
      </c>
      <c r="H56" s="9">
        <f aca="true" t="shared" si="31" ref="H56:P56">H55-H54</f>
        <v>0</v>
      </c>
      <c r="I56" s="9">
        <f t="shared" si="31"/>
        <v>448545</v>
      </c>
      <c r="J56" s="9">
        <f t="shared" si="31"/>
        <v>-448545</v>
      </c>
      <c r="K56" s="9">
        <f t="shared" si="31"/>
        <v>0</v>
      </c>
      <c r="L56" s="9">
        <f t="shared" si="31"/>
        <v>0</v>
      </c>
      <c r="M56" s="9">
        <f t="shared" si="31"/>
        <v>0</v>
      </c>
      <c r="N56" s="9">
        <f t="shared" si="31"/>
        <v>6300000</v>
      </c>
      <c r="O56" s="9">
        <f t="shared" si="31"/>
        <v>-6300000</v>
      </c>
      <c r="P56" s="9">
        <f t="shared" si="31"/>
        <v>0</v>
      </c>
      <c r="Q56" s="85"/>
      <c r="R56" s="62"/>
      <c r="S56" s="63"/>
    </row>
    <row r="57" spans="1:19" s="7" customFormat="1" ht="51" customHeight="1">
      <c r="A57" s="87" t="s">
        <v>115</v>
      </c>
      <c r="B57" s="88" t="s">
        <v>22</v>
      </c>
      <c r="C57" s="88" t="s">
        <v>116</v>
      </c>
      <c r="D57" s="84" t="s">
        <v>23</v>
      </c>
      <c r="E57" s="44" t="s">
        <v>11</v>
      </c>
      <c r="F57" s="33" t="s">
        <v>714</v>
      </c>
      <c r="G57" s="15">
        <f>SUM(H57,K57,N57,O57,P57)</f>
        <v>29000000</v>
      </c>
      <c r="H57" s="9">
        <v>13600000</v>
      </c>
      <c r="I57" s="9">
        <v>12864608</v>
      </c>
      <c r="J57" s="9">
        <f>H57-I57</f>
        <v>735392</v>
      </c>
      <c r="K57" s="9">
        <v>8400900</v>
      </c>
      <c r="L57" s="9">
        <v>1028767</v>
      </c>
      <c r="M57" s="9">
        <f>K57-L57</f>
        <v>7372133</v>
      </c>
      <c r="N57" s="9">
        <v>6999100</v>
      </c>
      <c r="O57" s="9">
        <v>0</v>
      </c>
      <c r="P57" s="9">
        <v>0</v>
      </c>
      <c r="Q57" s="65" t="s">
        <v>548</v>
      </c>
      <c r="R57" s="60"/>
      <c r="S57" s="17"/>
    </row>
    <row r="58" spans="1:19" s="28" customFormat="1" ht="51" customHeight="1">
      <c r="A58" s="87"/>
      <c r="B58" s="88"/>
      <c r="C58" s="88"/>
      <c r="D58" s="84"/>
      <c r="E58" s="44" t="s">
        <v>12</v>
      </c>
      <c r="F58" s="33" t="s">
        <v>715</v>
      </c>
      <c r="G58" s="15">
        <f>SUM(H58,K58,N58,O58,P58)</f>
        <v>29000000</v>
      </c>
      <c r="H58" s="9">
        <v>13600000</v>
      </c>
      <c r="I58" s="9">
        <v>12864608</v>
      </c>
      <c r="J58" s="9">
        <f>H58-I58</f>
        <v>735392</v>
      </c>
      <c r="K58" s="9">
        <v>8400900</v>
      </c>
      <c r="L58" s="9">
        <v>1172234</v>
      </c>
      <c r="M58" s="9">
        <f>K58-L58</f>
        <v>7228666</v>
      </c>
      <c r="N58" s="9">
        <v>6999100</v>
      </c>
      <c r="O58" s="9">
        <v>0</v>
      </c>
      <c r="P58" s="9">
        <v>0</v>
      </c>
      <c r="Q58" s="65"/>
      <c r="R58" s="61"/>
      <c r="S58" s="17"/>
    </row>
    <row r="59" spans="1:19" s="7" customFormat="1" ht="35.25" customHeight="1">
      <c r="A59" s="87"/>
      <c r="B59" s="88"/>
      <c r="C59" s="88"/>
      <c r="D59" s="84"/>
      <c r="E59" s="44" t="s">
        <v>13</v>
      </c>
      <c r="F59" s="47"/>
      <c r="G59" s="9">
        <f aca="true" t="shared" si="32" ref="G59">G58-G57</f>
        <v>0</v>
      </c>
      <c r="H59" s="9">
        <f aca="true" t="shared" si="33" ref="H59:P59">H58-H57</f>
        <v>0</v>
      </c>
      <c r="I59" s="9">
        <f t="shared" si="33"/>
        <v>0</v>
      </c>
      <c r="J59" s="9">
        <f t="shared" si="33"/>
        <v>0</v>
      </c>
      <c r="K59" s="9">
        <f t="shared" si="33"/>
        <v>0</v>
      </c>
      <c r="L59" s="9">
        <f t="shared" si="33"/>
        <v>143467</v>
      </c>
      <c r="M59" s="9">
        <f t="shared" si="33"/>
        <v>-143467</v>
      </c>
      <c r="N59" s="9">
        <f t="shared" si="33"/>
        <v>0</v>
      </c>
      <c r="O59" s="9">
        <f t="shared" si="33"/>
        <v>0</v>
      </c>
      <c r="P59" s="9">
        <f t="shared" si="33"/>
        <v>0</v>
      </c>
      <c r="Q59" s="65"/>
      <c r="R59" s="62"/>
      <c r="S59" s="17"/>
    </row>
    <row r="60" spans="1:19" s="7" customFormat="1" ht="48.75" customHeight="1">
      <c r="A60" s="87" t="s">
        <v>115</v>
      </c>
      <c r="B60" s="88" t="s">
        <v>22</v>
      </c>
      <c r="C60" s="88" t="s">
        <v>553</v>
      </c>
      <c r="D60" s="84" t="s">
        <v>23</v>
      </c>
      <c r="E60" s="46" t="s">
        <v>11</v>
      </c>
      <c r="F60" s="33" t="s">
        <v>716</v>
      </c>
      <c r="G60" s="15">
        <f>SUM(H60,K60,N60,O60,P60)</f>
        <v>800000</v>
      </c>
      <c r="H60" s="9">
        <v>0</v>
      </c>
      <c r="I60" s="9">
        <v>0</v>
      </c>
      <c r="J60" s="9">
        <f>H60-I60</f>
        <v>0</v>
      </c>
      <c r="K60" s="9">
        <v>800000</v>
      </c>
      <c r="L60" s="9">
        <v>224950</v>
      </c>
      <c r="M60" s="9">
        <f>K60-L60</f>
        <v>575050</v>
      </c>
      <c r="N60" s="9">
        <v>0</v>
      </c>
      <c r="O60" s="9">
        <v>0</v>
      </c>
      <c r="P60" s="9">
        <v>0</v>
      </c>
      <c r="Q60" s="59" t="s">
        <v>483</v>
      </c>
      <c r="R60" s="60"/>
      <c r="S60" s="63" t="s">
        <v>83</v>
      </c>
    </row>
    <row r="61" spans="1:19" s="28" customFormat="1" ht="48.75" customHeight="1">
      <c r="A61" s="87"/>
      <c r="B61" s="88"/>
      <c r="C61" s="88"/>
      <c r="D61" s="84"/>
      <c r="E61" s="46" t="s">
        <v>12</v>
      </c>
      <c r="F61" s="33" t="s">
        <v>716</v>
      </c>
      <c r="G61" s="15">
        <f>SUM(H61,K61,N61,O61,P61)</f>
        <v>800000</v>
      </c>
      <c r="H61" s="9">
        <v>0</v>
      </c>
      <c r="I61" s="9">
        <v>0</v>
      </c>
      <c r="J61" s="9">
        <f>H61-I61</f>
        <v>0</v>
      </c>
      <c r="K61" s="9">
        <v>800000</v>
      </c>
      <c r="L61" s="9">
        <v>238860</v>
      </c>
      <c r="M61" s="9">
        <f>K61-L61</f>
        <v>561140</v>
      </c>
      <c r="N61" s="9">
        <v>0</v>
      </c>
      <c r="O61" s="9">
        <v>0</v>
      </c>
      <c r="P61" s="9">
        <v>0</v>
      </c>
      <c r="Q61" s="59"/>
      <c r="R61" s="61"/>
      <c r="S61" s="63"/>
    </row>
    <row r="62" spans="1:19" s="7" customFormat="1" ht="35.25" customHeight="1">
      <c r="A62" s="87"/>
      <c r="B62" s="88"/>
      <c r="C62" s="88"/>
      <c r="D62" s="84"/>
      <c r="E62" s="46" t="s">
        <v>13</v>
      </c>
      <c r="F62" s="47"/>
      <c r="G62" s="9">
        <f aca="true" t="shared" si="34" ref="G62">G61-G60</f>
        <v>0</v>
      </c>
      <c r="H62" s="9">
        <f aca="true" t="shared" si="35" ref="H62:P62">H61-H60</f>
        <v>0</v>
      </c>
      <c r="I62" s="9">
        <f t="shared" si="35"/>
        <v>0</v>
      </c>
      <c r="J62" s="9">
        <f t="shared" si="35"/>
        <v>0</v>
      </c>
      <c r="K62" s="9">
        <f t="shared" si="35"/>
        <v>0</v>
      </c>
      <c r="L62" s="9">
        <f t="shared" si="35"/>
        <v>13910</v>
      </c>
      <c r="M62" s="9">
        <f t="shared" si="35"/>
        <v>-13910</v>
      </c>
      <c r="N62" s="9">
        <f t="shared" si="35"/>
        <v>0</v>
      </c>
      <c r="O62" s="9">
        <f t="shared" si="35"/>
        <v>0</v>
      </c>
      <c r="P62" s="9">
        <f t="shared" si="35"/>
        <v>0</v>
      </c>
      <c r="Q62" s="59"/>
      <c r="R62" s="62"/>
      <c r="S62" s="63"/>
    </row>
    <row r="63" spans="1:19" s="7" customFormat="1" ht="72.75" customHeight="1">
      <c r="A63" s="86" t="s">
        <v>115</v>
      </c>
      <c r="B63" s="55" t="s">
        <v>117</v>
      </c>
      <c r="C63" s="55" t="s">
        <v>118</v>
      </c>
      <c r="D63" s="84" t="s">
        <v>23</v>
      </c>
      <c r="E63" s="44" t="s">
        <v>59</v>
      </c>
      <c r="F63" s="33" t="s">
        <v>119</v>
      </c>
      <c r="G63" s="15">
        <f>SUM(H63,K63,N63,O63,P63)</f>
        <v>1900000</v>
      </c>
      <c r="H63" s="9">
        <v>0</v>
      </c>
      <c r="I63" s="9">
        <v>0</v>
      </c>
      <c r="J63" s="9">
        <f>H63-I63</f>
        <v>0</v>
      </c>
      <c r="K63" s="9">
        <v>1900000</v>
      </c>
      <c r="L63" s="9">
        <v>1573353</v>
      </c>
      <c r="M63" s="9">
        <f>K63-L63</f>
        <v>326647</v>
      </c>
      <c r="N63" s="9">
        <v>0</v>
      </c>
      <c r="O63" s="9">
        <v>0</v>
      </c>
      <c r="P63" s="9">
        <v>0</v>
      </c>
      <c r="Q63" s="59" t="s">
        <v>470</v>
      </c>
      <c r="R63" s="60"/>
      <c r="S63" s="63" t="s">
        <v>83</v>
      </c>
    </row>
    <row r="64" spans="1:19" s="28" customFormat="1" ht="72.75" customHeight="1">
      <c r="A64" s="86"/>
      <c r="B64" s="56"/>
      <c r="C64" s="56"/>
      <c r="D64" s="84"/>
      <c r="E64" s="44" t="s">
        <v>1</v>
      </c>
      <c r="F64" s="33" t="s">
        <v>119</v>
      </c>
      <c r="G64" s="15">
        <f>SUM(H64,K64,N64,O64,P64)</f>
        <v>1900000</v>
      </c>
      <c r="H64" s="9">
        <v>0</v>
      </c>
      <c r="I64" s="9">
        <v>0</v>
      </c>
      <c r="J64" s="9">
        <f>H64-I64</f>
        <v>0</v>
      </c>
      <c r="K64" s="9">
        <v>1900000</v>
      </c>
      <c r="L64" s="9">
        <v>1580494</v>
      </c>
      <c r="M64" s="9">
        <f>K64-L64</f>
        <v>319506</v>
      </c>
      <c r="N64" s="9">
        <v>0</v>
      </c>
      <c r="O64" s="9">
        <v>0</v>
      </c>
      <c r="P64" s="9">
        <v>0</v>
      </c>
      <c r="Q64" s="59"/>
      <c r="R64" s="61"/>
      <c r="S64" s="63"/>
    </row>
    <row r="65" spans="1:19" s="7" customFormat="1" ht="35.25" customHeight="1">
      <c r="A65" s="86"/>
      <c r="B65" s="56"/>
      <c r="C65" s="56"/>
      <c r="D65" s="84"/>
      <c r="E65" s="44" t="s">
        <v>13</v>
      </c>
      <c r="F65" s="33"/>
      <c r="G65" s="9">
        <f aca="true" t="shared" si="36" ref="G65">G64-G63</f>
        <v>0</v>
      </c>
      <c r="H65" s="9">
        <f aca="true" t="shared" si="37" ref="H65:P65">H64-H63</f>
        <v>0</v>
      </c>
      <c r="I65" s="9">
        <f t="shared" si="37"/>
        <v>0</v>
      </c>
      <c r="J65" s="9">
        <f t="shared" si="37"/>
        <v>0</v>
      </c>
      <c r="K65" s="9">
        <f t="shared" si="37"/>
        <v>0</v>
      </c>
      <c r="L65" s="9">
        <f t="shared" si="37"/>
        <v>7141</v>
      </c>
      <c r="M65" s="9">
        <f t="shared" si="37"/>
        <v>-7141</v>
      </c>
      <c r="N65" s="9">
        <f t="shared" si="37"/>
        <v>0</v>
      </c>
      <c r="O65" s="9">
        <f t="shared" si="37"/>
        <v>0</v>
      </c>
      <c r="P65" s="9">
        <f t="shared" si="37"/>
        <v>0</v>
      </c>
      <c r="Q65" s="59"/>
      <c r="R65" s="62"/>
      <c r="S65" s="63"/>
    </row>
    <row r="66" spans="1:19" s="7" customFormat="1" ht="35.25" customHeight="1">
      <c r="A66" s="100" t="s">
        <v>115</v>
      </c>
      <c r="B66" s="100" t="s">
        <v>551</v>
      </c>
      <c r="C66" s="69" t="s">
        <v>552</v>
      </c>
      <c r="D66" s="58" t="s">
        <v>23</v>
      </c>
      <c r="E66" s="44" t="s">
        <v>59</v>
      </c>
      <c r="F66" s="33"/>
      <c r="G66" s="15"/>
      <c r="H66" s="9"/>
      <c r="I66" s="9"/>
      <c r="J66" s="9"/>
      <c r="K66" s="9"/>
      <c r="L66" s="9"/>
      <c r="M66" s="9"/>
      <c r="N66" s="9"/>
      <c r="O66" s="9"/>
      <c r="P66" s="9"/>
      <c r="Q66" s="59" t="s">
        <v>93</v>
      </c>
      <c r="R66" s="60"/>
      <c r="S66" s="63" t="s">
        <v>83</v>
      </c>
    </row>
    <row r="67" spans="1:19" s="28" customFormat="1" ht="52.5" customHeight="1">
      <c r="A67" s="100"/>
      <c r="B67" s="100"/>
      <c r="C67" s="69"/>
      <c r="D67" s="58"/>
      <c r="E67" s="44" t="s">
        <v>1</v>
      </c>
      <c r="F67" s="33" t="s">
        <v>717</v>
      </c>
      <c r="G67" s="15">
        <f>SUM(H67,K67,N67,O67,P67)</f>
        <v>1660000</v>
      </c>
      <c r="H67" s="9">
        <v>0</v>
      </c>
      <c r="I67" s="9">
        <v>0</v>
      </c>
      <c r="J67" s="9">
        <f>H67-I67</f>
        <v>0</v>
      </c>
      <c r="K67" s="9">
        <v>0</v>
      </c>
      <c r="L67" s="9">
        <v>0</v>
      </c>
      <c r="M67" s="9">
        <f>K67-L67</f>
        <v>0</v>
      </c>
      <c r="N67" s="9">
        <v>885355</v>
      </c>
      <c r="O67" s="9">
        <v>774645</v>
      </c>
      <c r="P67" s="9">
        <v>0</v>
      </c>
      <c r="Q67" s="59"/>
      <c r="R67" s="61"/>
      <c r="S67" s="63"/>
    </row>
    <row r="68" spans="1:19" s="7" customFormat="1" ht="35.25" customHeight="1">
      <c r="A68" s="100"/>
      <c r="B68" s="100"/>
      <c r="C68" s="69"/>
      <c r="D68" s="58"/>
      <c r="E68" s="44" t="s">
        <v>13</v>
      </c>
      <c r="F68" s="33"/>
      <c r="G68" s="9">
        <f aca="true" t="shared" si="38" ref="G68:P68">G67-G66</f>
        <v>1660000</v>
      </c>
      <c r="H68" s="9">
        <f t="shared" si="38"/>
        <v>0</v>
      </c>
      <c r="I68" s="9">
        <f t="shared" si="38"/>
        <v>0</v>
      </c>
      <c r="J68" s="9">
        <f t="shared" si="38"/>
        <v>0</v>
      </c>
      <c r="K68" s="9">
        <f t="shared" si="38"/>
        <v>0</v>
      </c>
      <c r="L68" s="9">
        <f t="shared" si="38"/>
        <v>0</v>
      </c>
      <c r="M68" s="9">
        <f t="shared" si="38"/>
        <v>0</v>
      </c>
      <c r="N68" s="9">
        <f t="shared" si="38"/>
        <v>885355</v>
      </c>
      <c r="O68" s="9">
        <f t="shared" si="38"/>
        <v>774645</v>
      </c>
      <c r="P68" s="9">
        <f t="shared" si="38"/>
        <v>0</v>
      </c>
      <c r="Q68" s="59"/>
      <c r="R68" s="62"/>
      <c r="S68" s="63"/>
    </row>
    <row r="69" spans="1:19" s="7" customFormat="1" ht="51" customHeight="1">
      <c r="A69" s="92" t="s">
        <v>120</v>
      </c>
      <c r="B69" s="92" t="s">
        <v>121</v>
      </c>
      <c r="C69" s="92" t="s">
        <v>122</v>
      </c>
      <c r="D69" s="94" t="s">
        <v>123</v>
      </c>
      <c r="E69" s="44" t="s">
        <v>59</v>
      </c>
      <c r="F69" s="33" t="s">
        <v>718</v>
      </c>
      <c r="G69" s="15">
        <f>SUM(H69,K69,N69,O69,P69)</f>
        <v>8349720</v>
      </c>
      <c r="H69" s="9">
        <v>6749720</v>
      </c>
      <c r="I69" s="9">
        <v>6381334</v>
      </c>
      <c r="J69" s="9">
        <f>H69-I69</f>
        <v>368386</v>
      </c>
      <c r="K69" s="9">
        <v>1600000</v>
      </c>
      <c r="L69" s="9">
        <v>955267</v>
      </c>
      <c r="M69" s="9">
        <f>K69-L69</f>
        <v>644733</v>
      </c>
      <c r="N69" s="9">
        <v>0</v>
      </c>
      <c r="O69" s="9">
        <v>0</v>
      </c>
      <c r="P69" s="9">
        <v>0</v>
      </c>
      <c r="Q69" s="95" t="s">
        <v>481</v>
      </c>
      <c r="R69" s="60"/>
      <c r="S69" s="63" t="s">
        <v>124</v>
      </c>
    </row>
    <row r="70" spans="1:19" s="28" customFormat="1" ht="51" customHeight="1">
      <c r="A70" s="93"/>
      <c r="B70" s="93"/>
      <c r="C70" s="93"/>
      <c r="D70" s="81"/>
      <c r="E70" s="44" t="s">
        <v>1</v>
      </c>
      <c r="F70" s="33" t="s">
        <v>718</v>
      </c>
      <c r="G70" s="15">
        <f>SUM(H70,K70,N70,O70,P70)</f>
        <v>8349720</v>
      </c>
      <c r="H70" s="9">
        <v>6749720</v>
      </c>
      <c r="I70" s="9">
        <v>6749720</v>
      </c>
      <c r="J70" s="9">
        <f>H70-I70</f>
        <v>0</v>
      </c>
      <c r="K70" s="9">
        <v>1600000</v>
      </c>
      <c r="L70" s="9">
        <v>972007</v>
      </c>
      <c r="M70" s="9">
        <f>K70-L70</f>
        <v>627993</v>
      </c>
      <c r="N70" s="9">
        <v>0</v>
      </c>
      <c r="O70" s="9">
        <v>0</v>
      </c>
      <c r="P70" s="9">
        <v>0</v>
      </c>
      <c r="Q70" s="96"/>
      <c r="R70" s="61"/>
      <c r="S70" s="63"/>
    </row>
    <row r="71" spans="1:19" s="7" customFormat="1" ht="39" customHeight="1">
      <c r="A71" s="93"/>
      <c r="B71" s="93"/>
      <c r="C71" s="93"/>
      <c r="D71" s="81"/>
      <c r="E71" s="44" t="s">
        <v>13</v>
      </c>
      <c r="F71" s="33"/>
      <c r="G71" s="9">
        <f aca="true" t="shared" si="39" ref="G71:P71">G70-G69</f>
        <v>0</v>
      </c>
      <c r="H71" s="9">
        <f t="shared" si="39"/>
        <v>0</v>
      </c>
      <c r="I71" s="9">
        <f t="shared" si="39"/>
        <v>368386</v>
      </c>
      <c r="J71" s="9">
        <f t="shared" si="39"/>
        <v>-368386</v>
      </c>
      <c r="K71" s="9">
        <f t="shared" si="39"/>
        <v>0</v>
      </c>
      <c r="L71" s="9">
        <f t="shared" si="39"/>
        <v>16740</v>
      </c>
      <c r="M71" s="9">
        <f t="shared" si="39"/>
        <v>-16740</v>
      </c>
      <c r="N71" s="9">
        <f t="shared" si="39"/>
        <v>0</v>
      </c>
      <c r="O71" s="9">
        <f t="shared" si="39"/>
        <v>0</v>
      </c>
      <c r="P71" s="9">
        <f t="shared" si="39"/>
        <v>0</v>
      </c>
      <c r="Q71" s="97"/>
      <c r="R71" s="62"/>
      <c r="S71" s="63"/>
    </row>
    <row r="72" spans="1:19" s="7" customFormat="1" ht="54" customHeight="1">
      <c r="A72" s="90" t="s">
        <v>120</v>
      </c>
      <c r="B72" s="90" t="s">
        <v>125</v>
      </c>
      <c r="C72" s="64" t="s">
        <v>126</v>
      </c>
      <c r="D72" s="57" t="s">
        <v>123</v>
      </c>
      <c r="E72" s="40" t="s">
        <v>59</v>
      </c>
      <c r="F72" s="34" t="s">
        <v>719</v>
      </c>
      <c r="G72" s="15">
        <f>SUM(H72,K72,N72,O72,P72)</f>
        <v>6860596</v>
      </c>
      <c r="H72" s="15">
        <v>5260596</v>
      </c>
      <c r="I72" s="9">
        <v>5242042</v>
      </c>
      <c r="J72" s="15">
        <f>H72-I72</f>
        <v>18554</v>
      </c>
      <c r="K72" s="15">
        <v>1600000</v>
      </c>
      <c r="L72" s="15">
        <v>0</v>
      </c>
      <c r="M72" s="15">
        <f>K72-L72</f>
        <v>1600000</v>
      </c>
      <c r="N72" s="15">
        <v>0</v>
      </c>
      <c r="O72" s="15">
        <v>0</v>
      </c>
      <c r="P72" s="15">
        <v>0</v>
      </c>
      <c r="Q72" s="59" t="s">
        <v>480</v>
      </c>
      <c r="R72" s="60"/>
      <c r="S72" s="63"/>
    </row>
    <row r="73" spans="1:19" s="28" customFormat="1" ht="54" customHeight="1">
      <c r="A73" s="91"/>
      <c r="B73" s="91"/>
      <c r="C73" s="64"/>
      <c r="D73" s="58"/>
      <c r="E73" s="40" t="s">
        <v>12</v>
      </c>
      <c r="F73" s="34" t="s">
        <v>719</v>
      </c>
      <c r="G73" s="15">
        <f>SUM(H73,K73,N73,O73,P73)</f>
        <v>6860596</v>
      </c>
      <c r="H73" s="9">
        <v>5260596</v>
      </c>
      <c r="I73" s="9">
        <v>5242042</v>
      </c>
      <c r="J73" s="9">
        <f>H73-I73</f>
        <v>18554</v>
      </c>
      <c r="K73" s="9">
        <v>1600000</v>
      </c>
      <c r="L73" s="9">
        <v>34782</v>
      </c>
      <c r="M73" s="9">
        <f>K73-L73</f>
        <v>1565218</v>
      </c>
      <c r="N73" s="9">
        <v>0</v>
      </c>
      <c r="O73" s="9">
        <v>0</v>
      </c>
      <c r="P73" s="9">
        <v>0</v>
      </c>
      <c r="Q73" s="59"/>
      <c r="R73" s="61"/>
      <c r="S73" s="63"/>
    </row>
    <row r="74" spans="1:19" s="7" customFormat="1" ht="40.5" customHeight="1">
      <c r="A74" s="91"/>
      <c r="B74" s="91"/>
      <c r="C74" s="64"/>
      <c r="D74" s="58"/>
      <c r="E74" s="40" t="s">
        <v>13</v>
      </c>
      <c r="F74" s="34"/>
      <c r="G74" s="9">
        <f aca="true" t="shared" si="40" ref="G74:P74">G73-G72</f>
        <v>0</v>
      </c>
      <c r="H74" s="9">
        <f t="shared" si="40"/>
        <v>0</v>
      </c>
      <c r="I74" s="9">
        <f t="shared" si="40"/>
        <v>0</v>
      </c>
      <c r="J74" s="9">
        <f t="shared" si="40"/>
        <v>0</v>
      </c>
      <c r="K74" s="9">
        <f t="shared" si="40"/>
        <v>0</v>
      </c>
      <c r="L74" s="9">
        <f t="shared" si="40"/>
        <v>34782</v>
      </c>
      <c r="M74" s="9">
        <f t="shared" si="40"/>
        <v>-34782</v>
      </c>
      <c r="N74" s="9">
        <f t="shared" si="40"/>
        <v>0</v>
      </c>
      <c r="O74" s="9">
        <f t="shared" si="40"/>
        <v>0</v>
      </c>
      <c r="P74" s="9">
        <f t="shared" si="40"/>
        <v>0</v>
      </c>
      <c r="Q74" s="59"/>
      <c r="R74" s="62"/>
      <c r="S74" s="63"/>
    </row>
    <row r="75" spans="1:19" s="7" customFormat="1" ht="46.5" customHeight="1">
      <c r="A75" s="90" t="s">
        <v>120</v>
      </c>
      <c r="B75" s="90" t="s">
        <v>127</v>
      </c>
      <c r="C75" s="64" t="s">
        <v>128</v>
      </c>
      <c r="D75" s="57" t="s">
        <v>123</v>
      </c>
      <c r="E75" s="44" t="s">
        <v>11</v>
      </c>
      <c r="F75" s="33" t="s">
        <v>720</v>
      </c>
      <c r="G75" s="15">
        <f>SUM(H75,K75,N75,O75,P75)</f>
        <v>360000</v>
      </c>
      <c r="H75" s="9">
        <v>0</v>
      </c>
      <c r="I75" s="9">
        <v>0</v>
      </c>
      <c r="J75" s="9">
        <f>H75-I75</f>
        <v>0</v>
      </c>
      <c r="K75" s="9">
        <v>360000</v>
      </c>
      <c r="L75" s="9">
        <v>0</v>
      </c>
      <c r="M75" s="9">
        <f>K75-L75</f>
        <v>360000</v>
      </c>
      <c r="N75" s="9">
        <v>0</v>
      </c>
      <c r="O75" s="9">
        <v>0</v>
      </c>
      <c r="P75" s="9">
        <v>0</v>
      </c>
      <c r="Q75" s="59" t="s">
        <v>236</v>
      </c>
      <c r="R75" s="60"/>
      <c r="S75" s="63" t="s">
        <v>129</v>
      </c>
    </row>
    <row r="76" spans="1:19" s="28" customFormat="1" ht="46.5" customHeight="1">
      <c r="A76" s="91"/>
      <c r="B76" s="91"/>
      <c r="C76" s="64"/>
      <c r="D76" s="58"/>
      <c r="E76" s="44" t="s">
        <v>12</v>
      </c>
      <c r="F76" s="33" t="s">
        <v>721</v>
      </c>
      <c r="G76" s="15">
        <f>SUM(H76,K76,N76,O76,P76)</f>
        <v>360000</v>
      </c>
      <c r="H76" s="9">
        <v>0</v>
      </c>
      <c r="I76" s="9">
        <v>0</v>
      </c>
      <c r="J76" s="9">
        <f>H76-I76</f>
        <v>0</v>
      </c>
      <c r="K76" s="9">
        <v>360000</v>
      </c>
      <c r="L76" s="9">
        <v>10480</v>
      </c>
      <c r="M76" s="9">
        <f>K76-L76</f>
        <v>349520</v>
      </c>
      <c r="N76" s="9">
        <v>0</v>
      </c>
      <c r="O76" s="9">
        <v>0</v>
      </c>
      <c r="P76" s="9">
        <v>0</v>
      </c>
      <c r="Q76" s="59"/>
      <c r="R76" s="61"/>
      <c r="S76" s="63"/>
    </row>
    <row r="77" spans="1:19" s="7" customFormat="1" ht="41.25" customHeight="1">
      <c r="A77" s="91"/>
      <c r="B77" s="91"/>
      <c r="C77" s="64"/>
      <c r="D77" s="58"/>
      <c r="E77" s="44" t="s">
        <v>13</v>
      </c>
      <c r="F77" s="41"/>
      <c r="G77" s="9">
        <f aca="true" t="shared" si="41" ref="G77:P77">G76-G75</f>
        <v>0</v>
      </c>
      <c r="H77" s="9">
        <f t="shared" si="41"/>
        <v>0</v>
      </c>
      <c r="I77" s="9">
        <f t="shared" si="41"/>
        <v>0</v>
      </c>
      <c r="J77" s="9">
        <f t="shared" si="41"/>
        <v>0</v>
      </c>
      <c r="K77" s="9">
        <f t="shared" si="41"/>
        <v>0</v>
      </c>
      <c r="L77" s="9">
        <f t="shared" si="41"/>
        <v>10480</v>
      </c>
      <c r="M77" s="9">
        <f t="shared" si="41"/>
        <v>-10480</v>
      </c>
      <c r="N77" s="9">
        <f t="shared" si="41"/>
        <v>0</v>
      </c>
      <c r="O77" s="9">
        <f t="shared" si="41"/>
        <v>0</v>
      </c>
      <c r="P77" s="9">
        <f t="shared" si="41"/>
        <v>0</v>
      </c>
      <c r="Q77" s="59"/>
      <c r="R77" s="62"/>
      <c r="S77" s="63"/>
    </row>
    <row r="78" spans="1:19" s="7" customFormat="1" ht="45.75" customHeight="1">
      <c r="A78" s="90" t="s">
        <v>120</v>
      </c>
      <c r="B78" s="90" t="s">
        <v>127</v>
      </c>
      <c r="C78" s="69" t="s">
        <v>130</v>
      </c>
      <c r="D78" s="57" t="s">
        <v>123</v>
      </c>
      <c r="E78" s="44" t="s">
        <v>11</v>
      </c>
      <c r="F78" s="33" t="s">
        <v>722</v>
      </c>
      <c r="G78" s="15">
        <f>SUM(H78,K78,N78,O78,P78)</f>
        <v>400000</v>
      </c>
      <c r="H78" s="9">
        <v>0</v>
      </c>
      <c r="I78" s="9">
        <v>0</v>
      </c>
      <c r="J78" s="9">
        <f>H78-I78</f>
        <v>0</v>
      </c>
      <c r="K78" s="9">
        <v>400000</v>
      </c>
      <c r="L78" s="9">
        <v>0</v>
      </c>
      <c r="M78" s="9">
        <f>K78-L78</f>
        <v>400000</v>
      </c>
      <c r="N78" s="9">
        <v>0</v>
      </c>
      <c r="O78" s="9">
        <v>0</v>
      </c>
      <c r="P78" s="9">
        <v>0</v>
      </c>
      <c r="Q78" s="59" t="s">
        <v>444</v>
      </c>
      <c r="R78" s="60"/>
      <c r="S78" s="63" t="s">
        <v>131</v>
      </c>
    </row>
    <row r="79" spans="1:19" s="28" customFormat="1" ht="45.75" customHeight="1">
      <c r="A79" s="91"/>
      <c r="B79" s="91"/>
      <c r="C79" s="69"/>
      <c r="D79" s="58"/>
      <c r="E79" s="44" t="s">
        <v>12</v>
      </c>
      <c r="F79" s="33" t="s">
        <v>722</v>
      </c>
      <c r="G79" s="15">
        <f>SUM(H79,K79,N79,O79,P79)</f>
        <v>400000</v>
      </c>
      <c r="H79" s="9">
        <v>0</v>
      </c>
      <c r="I79" s="9">
        <v>0</v>
      </c>
      <c r="J79" s="9">
        <f>H79-I79</f>
        <v>0</v>
      </c>
      <c r="K79" s="9">
        <v>400000</v>
      </c>
      <c r="L79" s="9">
        <v>11470</v>
      </c>
      <c r="M79" s="9">
        <f>K79-L79</f>
        <v>388530</v>
      </c>
      <c r="N79" s="9">
        <v>0</v>
      </c>
      <c r="O79" s="9">
        <v>0</v>
      </c>
      <c r="P79" s="9">
        <v>0</v>
      </c>
      <c r="Q79" s="59"/>
      <c r="R79" s="61"/>
      <c r="S79" s="63"/>
    </row>
    <row r="80" spans="1:19" s="7" customFormat="1" ht="38.25" customHeight="1">
      <c r="A80" s="91"/>
      <c r="B80" s="91"/>
      <c r="C80" s="69"/>
      <c r="D80" s="58"/>
      <c r="E80" s="44" t="s">
        <v>13</v>
      </c>
      <c r="F80" s="41"/>
      <c r="G80" s="9">
        <f aca="true" t="shared" si="42" ref="G80:P80">G79-G78</f>
        <v>0</v>
      </c>
      <c r="H80" s="9">
        <f t="shared" si="42"/>
        <v>0</v>
      </c>
      <c r="I80" s="9">
        <f t="shared" si="42"/>
        <v>0</v>
      </c>
      <c r="J80" s="9">
        <f t="shared" si="42"/>
        <v>0</v>
      </c>
      <c r="K80" s="9">
        <f t="shared" si="42"/>
        <v>0</v>
      </c>
      <c r="L80" s="9">
        <f t="shared" si="42"/>
        <v>11470</v>
      </c>
      <c r="M80" s="9">
        <f t="shared" si="42"/>
        <v>-11470</v>
      </c>
      <c r="N80" s="9">
        <f t="shared" si="42"/>
        <v>0</v>
      </c>
      <c r="O80" s="9">
        <f t="shared" si="42"/>
        <v>0</v>
      </c>
      <c r="P80" s="9">
        <f t="shared" si="42"/>
        <v>0</v>
      </c>
      <c r="Q80" s="59"/>
      <c r="R80" s="62"/>
      <c r="S80" s="63"/>
    </row>
    <row r="81" spans="1:19" s="7" customFormat="1" ht="54" customHeight="1">
      <c r="A81" s="55" t="s">
        <v>132</v>
      </c>
      <c r="B81" s="55" t="s">
        <v>133</v>
      </c>
      <c r="C81" s="55" t="s">
        <v>134</v>
      </c>
      <c r="D81" s="58" t="s">
        <v>135</v>
      </c>
      <c r="E81" s="44" t="s">
        <v>59</v>
      </c>
      <c r="F81" s="33" t="s">
        <v>723</v>
      </c>
      <c r="G81" s="15">
        <f>SUM(H81,K81,N81,O81,P81)</f>
        <v>2056064</v>
      </c>
      <c r="H81" s="9">
        <v>0</v>
      </c>
      <c r="I81" s="9">
        <v>0</v>
      </c>
      <c r="J81" s="9">
        <f>H81-I81</f>
        <v>0</v>
      </c>
      <c r="K81" s="9">
        <v>2056064</v>
      </c>
      <c r="L81" s="9">
        <v>1334849</v>
      </c>
      <c r="M81" s="9">
        <f>K81-L81</f>
        <v>721215</v>
      </c>
      <c r="N81" s="9">
        <v>0</v>
      </c>
      <c r="O81" s="9">
        <v>0</v>
      </c>
      <c r="P81" s="9">
        <v>0</v>
      </c>
      <c r="Q81" s="59" t="s">
        <v>482</v>
      </c>
      <c r="R81" s="60"/>
      <c r="S81" s="63" t="s">
        <v>136</v>
      </c>
    </row>
    <row r="82" spans="1:19" s="28" customFormat="1" ht="54" customHeight="1">
      <c r="A82" s="56"/>
      <c r="B82" s="56"/>
      <c r="C82" s="56"/>
      <c r="D82" s="58"/>
      <c r="E82" s="44" t="s">
        <v>1</v>
      </c>
      <c r="F82" s="33" t="s">
        <v>724</v>
      </c>
      <c r="G82" s="15">
        <f>SUM(H82,K82,N82,O82,P82)</f>
        <v>2056064</v>
      </c>
      <c r="H82" s="9">
        <v>0</v>
      </c>
      <c r="I82" s="9">
        <v>0</v>
      </c>
      <c r="J82" s="9">
        <f>H82-I82</f>
        <v>0</v>
      </c>
      <c r="K82" s="9">
        <v>2056064</v>
      </c>
      <c r="L82" s="9">
        <v>2036064</v>
      </c>
      <c r="M82" s="9">
        <f>K82-L82</f>
        <v>20000</v>
      </c>
      <c r="N82" s="9">
        <v>0</v>
      </c>
      <c r="O82" s="9">
        <v>0</v>
      </c>
      <c r="P82" s="9">
        <v>0</v>
      </c>
      <c r="Q82" s="59"/>
      <c r="R82" s="61"/>
      <c r="S82" s="63"/>
    </row>
    <row r="83" spans="1:19" s="7" customFormat="1" ht="39.75" customHeight="1">
      <c r="A83" s="56"/>
      <c r="B83" s="56"/>
      <c r="C83" s="56"/>
      <c r="D83" s="58"/>
      <c r="E83" s="44" t="s">
        <v>13</v>
      </c>
      <c r="F83" s="33"/>
      <c r="G83" s="9">
        <f aca="true" t="shared" si="43" ref="G83:P83">G82-G81</f>
        <v>0</v>
      </c>
      <c r="H83" s="9">
        <f t="shared" si="43"/>
        <v>0</v>
      </c>
      <c r="I83" s="9">
        <f t="shared" si="43"/>
        <v>0</v>
      </c>
      <c r="J83" s="9">
        <f t="shared" si="43"/>
        <v>0</v>
      </c>
      <c r="K83" s="9">
        <f t="shared" si="43"/>
        <v>0</v>
      </c>
      <c r="L83" s="9">
        <f t="shared" si="43"/>
        <v>701215</v>
      </c>
      <c r="M83" s="9">
        <f t="shared" si="43"/>
        <v>-701215</v>
      </c>
      <c r="N83" s="9">
        <f t="shared" si="43"/>
        <v>0</v>
      </c>
      <c r="O83" s="9">
        <f t="shared" si="43"/>
        <v>0</v>
      </c>
      <c r="P83" s="9">
        <f t="shared" si="43"/>
        <v>0</v>
      </c>
      <c r="Q83" s="59"/>
      <c r="R83" s="62"/>
      <c r="S83" s="63"/>
    </row>
    <row r="84" spans="1:19" s="7" customFormat="1" ht="42" customHeight="1">
      <c r="A84" s="79" t="s">
        <v>137</v>
      </c>
      <c r="B84" s="79" t="s">
        <v>138</v>
      </c>
      <c r="C84" s="79" t="s">
        <v>139</v>
      </c>
      <c r="D84" s="81" t="s">
        <v>140</v>
      </c>
      <c r="E84" s="40" t="s">
        <v>59</v>
      </c>
      <c r="F84" s="34" t="s">
        <v>725</v>
      </c>
      <c r="G84" s="15">
        <f>SUM(H84,K84,N84,O84,P84)</f>
        <v>7914702</v>
      </c>
      <c r="H84" s="9">
        <f>1974219+2000000</f>
        <v>3974219</v>
      </c>
      <c r="I84" s="9">
        <v>3974219</v>
      </c>
      <c r="J84" s="9">
        <f>H84-I84</f>
        <v>0</v>
      </c>
      <c r="K84" s="9">
        <v>3411575</v>
      </c>
      <c r="L84" s="9">
        <f>3411575-1200000</f>
        <v>2211575</v>
      </c>
      <c r="M84" s="9">
        <f>K84-L84</f>
        <v>1200000</v>
      </c>
      <c r="N84" s="9">
        <v>528908</v>
      </c>
      <c r="O84" s="9">
        <v>0</v>
      </c>
      <c r="P84" s="9">
        <v>0</v>
      </c>
      <c r="Q84" s="65" t="s">
        <v>464</v>
      </c>
      <c r="R84" s="60"/>
      <c r="S84" s="17"/>
    </row>
    <row r="85" spans="1:19" s="28" customFormat="1" ht="42" customHeight="1">
      <c r="A85" s="80"/>
      <c r="B85" s="80"/>
      <c r="C85" s="80"/>
      <c r="D85" s="81"/>
      <c r="E85" s="40" t="s">
        <v>12</v>
      </c>
      <c r="F85" s="34" t="s">
        <v>726</v>
      </c>
      <c r="G85" s="15">
        <f>SUM(H85,K85,N85,O85,P85)</f>
        <v>7915369</v>
      </c>
      <c r="H85" s="9">
        <f>1974219+2000000</f>
        <v>3974219</v>
      </c>
      <c r="I85" s="9">
        <v>3974219</v>
      </c>
      <c r="J85" s="9">
        <f>H85-I85</f>
        <v>0</v>
      </c>
      <c r="K85" s="9">
        <v>3411575</v>
      </c>
      <c r="L85" s="9">
        <v>2217000</v>
      </c>
      <c r="M85" s="9">
        <f>K85-L85</f>
        <v>1194575</v>
      </c>
      <c r="N85" s="9">
        <v>529575</v>
      </c>
      <c r="O85" s="9">
        <v>0</v>
      </c>
      <c r="P85" s="9">
        <v>0</v>
      </c>
      <c r="Q85" s="65"/>
      <c r="R85" s="61"/>
      <c r="S85" s="17"/>
    </row>
    <row r="86" spans="1:19" s="7" customFormat="1" ht="42" customHeight="1">
      <c r="A86" s="80"/>
      <c r="B86" s="80"/>
      <c r="C86" s="80"/>
      <c r="D86" s="81"/>
      <c r="E86" s="40" t="s">
        <v>13</v>
      </c>
      <c r="F86" s="34"/>
      <c r="G86" s="9">
        <f aca="true" t="shared" si="44" ref="G86:P86">G85-G84</f>
        <v>667</v>
      </c>
      <c r="H86" s="9">
        <f t="shared" si="44"/>
        <v>0</v>
      </c>
      <c r="I86" s="9">
        <f t="shared" si="44"/>
        <v>0</v>
      </c>
      <c r="J86" s="9">
        <f t="shared" si="44"/>
        <v>0</v>
      </c>
      <c r="K86" s="9">
        <f t="shared" si="44"/>
        <v>0</v>
      </c>
      <c r="L86" s="9">
        <f t="shared" si="44"/>
        <v>5425</v>
      </c>
      <c r="M86" s="9">
        <f t="shared" si="44"/>
        <v>-5425</v>
      </c>
      <c r="N86" s="9">
        <f t="shared" si="44"/>
        <v>667</v>
      </c>
      <c r="O86" s="9">
        <f t="shared" si="44"/>
        <v>0</v>
      </c>
      <c r="P86" s="9">
        <f t="shared" si="44"/>
        <v>0</v>
      </c>
      <c r="Q86" s="65"/>
      <c r="R86" s="62"/>
      <c r="S86" s="17"/>
    </row>
    <row r="87" spans="1:19" s="7" customFormat="1" ht="45" customHeight="1">
      <c r="A87" s="79" t="s">
        <v>137</v>
      </c>
      <c r="B87" s="79" t="s">
        <v>138</v>
      </c>
      <c r="C87" s="79" t="s">
        <v>141</v>
      </c>
      <c r="D87" s="81" t="s">
        <v>140</v>
      </c>
      <c r="E87" s="40" t="s">
        <v>59</v>
      </c>
      <c r="F87" s="34" t="s">
        <v>727</v>
      </c>
      <c r="G87" s="15">
        <f>SUM(H87,K87,N87,O87,P87)</f>
        <v>9000000</v>
      </c>
      <c r="H87" s="9">
        <v>1925715</v>
      </c>
      <c r="I87" s="9">
        <v>1925715</v>
      </c>
      <c r="J87" s="9">
        <f>H87-I87</f>
        <v>0</v>
      </c>
      <c r="K87" s="9">
        <v>1000000</v>
      </c>
      <c r="L87" s="9">
        <v>500000</v>
      </c>
      <c r="M87" s="9">
        <f>K87-L87</f>
        <v>500000</v>
      </c>
      <c r="N87" s="9">
        <v>6074285</v>
      </c>
      <c r="O87" s="9">
        <v>0</v>
      </c>
      <c r="P87" s="9">
        <v>0</v>
      </c>
      <c r="Q87" s="59" t="s">
        <v>142</v>
      </c>
      <c r="R87" s="60"/>
      <c r="S87" s="17"/>
    </row>
    <row r="88" spans="1:19" s="28" customFormat="1" ht="45" customHeight="1">
      <c r="A88" s="80"/>
      <c r="B88" s="80"/>
      <c r="C88" s="79"/>
      <c r="D88" s="81"/>
      <c r="E88" s="40" t="s">
        <v>12</v>
      </c>
      <c r="F88" s="33" t="s">
        <v>727</v>
      </c>
      <c r="G88" s="15">
        <f>SUM(H88,K88,N88,O88,P88)</f>
        <v>9000001</v>
      </c>
      <c r="H88" s="9">
        <v>1925715</v>
      </c>
      <c r="I88" s="9">
        <v>1925715</v>
      </c>
      <c r="J88" s="9">
        <f>H88-I88</f>
        <v>0</v>
      </c>
      <c r="K88" s="9">
        <v>1000000</v>
      </c>
      <c r="L88" s="9">
        <v>500000</v>
      </c>
      <c r="M88" s="9">
        <f>K88-L88</f>
        <v>500000</v>
      </c>
      <c r="N88" s="9">
        <v>6074286</v>
      </c>
      <c r="O88" s="9">
        <v>0</v>
      </c>
      <c r="P88" s="9">
        <v>0</v>
      </c>
      <c r="Q88" s="59"/>
      <c r="R88" s="61"/>
      <c r="S88" s="17"/>
    </row>
    <row r="89" spans="1:19" s="7" customFormat="1" ht="35.25" customHeight="1">
      <c r="A89" s="80"/>
      <c r="B89" s="80"/>
      <c r="C89" s="79"/>
      <c r="D89" s="81"/>
      <c r="E89" s="40" t="s">
        <v>13</v>
      </c>
      <c r="F89" s="34"/>
      <c r="G89" s="9">
        <f aca="true" t="shared" si="45" ref="G89:P89">G88-G87</f>
        <v>1</v>
      </c>
      <c r="H89" s="9">
        <f t="shared" si="45"/>
        <v>0</v>
      </c>
      <c r="I89" s="9">
        <f t="shared" si="45"/>
        <v>0</v>
      </c>
      <c r="J89" s="9">
        <f t="shared" si="45"/>
        <v>0</v>
      </c>
      <c r="K89" s="9">
        <f t="shared" si="45"/>
        <v>0</v>
      </c>
      <c r="L89" s="9">
        <f t="shared" si="45"/>
        <v>0</v>
      </c>
      <c r="M89" s="9">
        <f t="shared" si="45"/>
        <v>0</v>
      </c>
      <c r="N89" s="9">
        <f t="shared" si="45"/>
        <v>1</v>
      </c>
      <c r="O89" s="9">
        <f t="shared" si="45"/>
        <v>0</v>
      </c>
      <c r="P89" s="9">
        <f t="shared" si="45"/>
        <v>0</v>
      </c>
      <c r="Q89" s="59"/>
      <c r="R89" s="62"/>
      <c r="S89" s="17"/>
    </row>
    <row r="90" spans="1:19" s="7" customFormat="1" ht="40.5" customHeight="1">
      <c r="A90" s="79" t="s">
        <v>137</v>
      </c>
      <c r="B90" s="79" t="s">
        <v>138</v>
      </c>
      <c r="C90" s="79" t="s">
        <v>143</v>
      </c>
      <c r="D90" s="81" t="s">
        <v>140</v>
      </c>
      <c r="E90" s="40" t="s">
        <v>59</v>
      </c>
      <c r="F90" s="34" t="s">
        <v>728</v>
      </c>
      <c r="G90" s="15">
        <f>SUM(H90,K90,N90,O90,P90)</f>
        <v>5500000</v>
      </c>
      <c r="H90" s="9">
        <v>0</v>
      </c>
      <c r="I90" s="9">
        <v>0</v>
      </c>
      <c r="J90" s="9">
        <f>H90-I90</f>
        <v>0</v>
      </c>
      <c r="K90" s="9">
        <v>660000</v>
      </c>
      <c r="L90" s="9">
        <v>330000</v>
      </c>
      <c r="M90" s="9">
        <f>K90-L90</f>
        <v>330000</v>
      </c>
      <c r="N90" s="9">
        <v>1489460</v>
      </c>
      <c r="O90" s="9">
        <v>3350540</v>
      </c>
      <c r="P90" s="9">
        <v>0</v>
      </c>
      <c r="Q90" s="59" t="s">
        <v>144</v>
      </c>
      <c r="R90" s="60"/>
      <c r="S90" s="17"/>
    </row>
    <row r="91" spans="1:19" s="28" customFormat="1" ht="40.5" customHeight="1">
      <c r="A91" s="80"/>
      <c r="B91" s="80"/>
      <c r="C91" s="79"/>
      <c r="D91" s="81"/>
      <c r="E91" s="40" t="s">
        <v>12</v>
      </c>
      <c r="F91" s="33" t="s">
        <v>728</v>
      </c>
      <c r="G91" s="15">
        <f>SUM(H91,K91,N91,O91,P91)</f>
        <v>5500000</v>
      </c>
      <c r="H91" s="9">
        <v>0</v>
      </c>
      <c r="I91" s="9">
        <v>0</v>
      </c>
      <c r="J91" s="9">
        <f>H91-I91</f>
        <v>0</v>
      </c>
      <c r="K91" s="9">
        <v>660000</v>
      </c>
      <c r="L91" s="9">
        <v>330000</v>
      </c>
      <c r="M91" s="9">
        <f>K91-L91</f>
        <v>330000</v>
      </c>
      <c r="N91" s="9">
        <v>1455714</v>
      </c>
      <c r="O91" s="9">
        <f>5500000-K91-N91</f>
        <v>3384286</v>
      </c>
      <c r="P91" s="9">
        <v>0</v>
      </c>
      <c r="Q91" s="59"/>
      <c r="R91" s="61"/>
      <c r="S91" s="17"/>
    </row>
    <row r="92" spans="1:19" s="7" customFormat="1" ht="35.25" customHeight="1">
      <c r="A92" s="80"/>
      <c r="B92" s="80"/>
      <c r="C92" s="79"/>
      <c r="D92" s="81"/>
      <c r="E92" s="40" t="s">
        <v>13</v>
      </c>
      <c r="F92" s="34"/>
      <c r="G92" s="9">
        <f aca="true" t="shared" si="46" ref="G92:P92">G91-G90</f>
        <v>0</v>
      </c>
      <c r="H92" s="9">
        <f t="shared" si="46"/>
        <v>0</v>
      </c>
      <c r="I92" s="9">
        <f t="shared" si="46"/>
        <v>0</v>
      </c>
      <c r="J92" s="9">
        <f t="shared" si="46"/>
        <v>0</v>
      </c>
      <c r="K92" s="9">
        <f t="shared" si="46"/>
        <v>0</v>
      </c>
      <c r="L92" s="9">
        <f t="shared" si="46"/>
        <v>0</v>
      </c>
      <c r="M92" s="9">
        <f t="shared" si="46"/>
        <v>0</v>
      </c>
      <c r="N92" s="9">
        <f t="shared" si="46"/>
        <v>-33746</v>
      </c>
      <c r="O92" s="9">
        <f t="shared" si="46"/>
        <v>33746</v>
      </c>
      <c r="P92" s="9">
        <f t="shared" si="46"/>
        <v>0</v>
      </c>
      <c r="Q92" s="59"/>
      <c r="R92" s="62"/>
      <c r="S92" s="17"/>
    </row>
    <row r="93" spans="1:19" s="7" customFormat="1" ht="57.75" customHeight="1">
      <c r="A93" s="55" t="s">
        <v>145</v>
      </c>
      <c r="B93" s="55" t="s">
        <v>146</v>
      </c>
      <c r="C93" s="55" t="s">
        <v>147</v>
      </c>
      <c r="D93" s="58" t="s">
        <v>148</v>
      </c>
      <c r="E93" s="44" t="s">
        <v>59</v>
      </c>
      <c r="F93" s="33" t="s">
        <v>729</v>
      </c>
      <c r="G93" s="15">
        <f>SUM(H93,K93,N93,O93,P93)</f>
        <v>6000000</v>
      </c>
      <c r="H93" s="9">
        <v>3600000</v>
      </c>
      <c r="I93" s="9">
        <v>706675</v>
      </c>
      <c r="J93" s="9">
        <f>H93-I93</f>
        <v>2893325</v>
      </c>
      <c r="K93" s="9">
        <v>1400000</v>
      </c>
      <c r="L93" s="9">
        <v>0</v>
      </c>
      <c r="M93" s="9">
        <v>0</v>
      </c>
      <c r="N93" s="9">
        <v>230000</v>
      </c>
      <c r="O93" s="9">
        <v>770000</v>
      </c>
      <c r="P93" s="9">
        <v>0</v>
      </c>
      <c r="Q93" s="65" t="s">
        <v>444</v>
      </c>
      <c r="R93" s="60"/>
      <c r="S93" s="63" t="s">
        <v>149</v>
      </c>
    </row>
    <row r="94" spans="1:19" s="28" customFormat="1" ht="67.5" customHeight="1">
      <c r="A94" s="56"/>
      <c r="B94" s="56"/>
      <c r="C94" s="56"/>
      <c r="D94" s="58"/>
      <c r="E94" s="44" t="s">
        <v>1</v>
      </c>
      <c r="F94" s="33" t="s">
        <v>730</v>
      </c>
      <c r="G94" s="15">
        <f>SUM(H94,K94,N94,O94,P94)</f>
        <v>6000000</v>
      </c>
      <c r="H94" s="9">
        <v>3600000</v>
      </c>
      <c r="I94" s="9">
        <v>773827</v>
      </c>
      <c r="J94" s="9">
        <f>H94-I94</f>
        <v>2826173</v>
      </c>
      <c r="K94" s="9">
        <v>1400000</v>
      </c>
      <c r="L94" s="9">
        <v>790035</v>
      </c>
      <c r="M94" s="9">
        <v>0</v>
      </c>
      <c r="N94" s="9">
        <v>380000</v>
      </c>
      <c r="O94" s="9">
        <v>620000</v>
      </c>
      <c r="P94" s="9">
        <v>0</v>
      </c>
      <c r="Q94" s="65"/>
      <c r="R94" s="61"/>
      <c r="S94" s="63"/>
    </row>
    <row r="95" spans="1:19" s="7" customFormat="1" ht="35.25" customHeight="1">
      <c r="A95" s="56"/>
      <c r="B95" s="56"/>
      <c r="C95" s="56"/>
      <c r="D95" s="58"/>
      <c r="E95" s="44" t="s">
        <v>13</v>
      </c>
      <c r="F95" s="33"/>
      <c r="G95" s="9">
        <f aca="true" t="shared" si="47" ref="G95:P95">G94-G93</f>
        <v>0</v>
      </c>
      <c r="H95" s="9">
        <f t="shared" si="47"/>
        <v>0</v>
      </c>
      <c r="I95" s="9">
        <f t="shared" si="47"/>
        <v>67152</v>
      </c>
      <c r="J95" s="9">
        <f t="shared" si="47"/>
        <v>-67152</v>
      </c>
      <c r="K95" s="9">
        <f t="shared" si="47"/>
        <v>0</v>
      </c>
      <c r="L95" s="9">
        <f t="shared" si="47"/>
        <v>790035</v>
      </c>
      <c r="M95" s="9">
        <f t="shared" si="47"/>
        <v>0</v>
      </c>
      <c r="N95" s="9">
        <f t="shared" si="47"/>
        <v>150000</v>
      </c>
      <c r="O95" s="9">
        <f t="shared" si="47"/>
        <v>-150000</v>
      </c>
      <c r="P95" s="9">
        <f t="shared" si="47"/>
        <v>0</v>
      </c>
      <c r="Q95" s="65"/>
      <c r="R95" s="62"/>
      <c r="S95" s="63"/>
    </row>
    <row r="96" spans="1:19" s="7" customFormat="1" ht="44.25" customHeight="1">
      <c r="A96" s="98" t="s">
        <v>150</v>
      </c>
      <c r="B96" s="79" t="s">
        <v>151</v>
      </c>
      <c r="C96" s="79" t="s">
        <v>152</v>
      </c>
      <c r="D96" s="99" t="s">
        <v>153</v>
      </c>
      <c r="E96" s="44" t="s">
        <v>59</v>
      </c>
      <c r="F96" s="34" t="s">
        <v>731</v>
      </c>
      <c r="G96" s="15">
        <f>SUM(H96,K96,N96,O96,P96)</f>
        <v>6000000</v>
      </c>
      <c r="H96" s="9">
        <v>1200000</v>
      </c>
      <c r="I96" s="9">
        <v>1200000</v>
      </c>
      <c r="J96" s="9">
        <f>H96-I96</f>
        <v>0</v>
      </c>
      <c r="K96" s="9">
        <v>2000000</v>
      </c>
      <c r="L96" s="9">
        <v>216700</v>
      </c>
      <c r="M96" s="9">
        <f>K96-L96</f>
        <v>1783300</v>
      </c>
      <c r="N96" s="9">
        <v>2100000</v>
      </c>
      <c r="O96" s="9">
        <v>500000</v>
      </c>
      <c r="P96" s="9">
        <v>200000</v>
      </c>
      <c r="Q96" s="65" t="s">
        <v>547</v>
      </c>
      <c r="R96" s="60"/>
      <c r="S96" s="63" t="s">
        <v>149</v>
      </c>
    </row>
    <row r="97" spans="1:19" s="28" customFormat="1" ht="44.25" customHeight="1">
      <c r="A97" s="87"/>
      <c r="B97" s="80"/>
      <c r="C97" s="80"/>
      <c r="D97" s="99"/>
      <c r="E97" s="44" t="s">
        <v>1</v>
      </c>
      <c r="F97" s="34" t="s">
        <v>732</v>
      </c>
      <c r="G97" s="15">
        <f>SUM(H97,K97,N97,O97,P97)</f>
        <v>6000000</v>
      </c>
      <c r="H97" s="9">
        <v>1200000</v>
      </c>
      <c r="I97" s="9">
        <v>1200000</v>
      </c>
      <c r="J97" s="9">
        <f>H97-I97</f>
        <v>0</v>
      </c>
      <c r="K97" s="9">
        <v>2000000</v>
      </c>
      <c r="L97" s="9">
        <v>2000000</v>
      </c>
      <c r="M97" s="9">
        <f>K97-L97</f>
        <v>0</v>
      </c>
      <c r="N97" s="9">
        <v>2100000</v>
      </c>
      <c r="O97" s="9">
        <v>500000</v>
      </c>
      <c r="P97" s="9">
        <v>200000</v>
      </c>
      <c r="Q97" s="65"/>
      <c r="R97" s="61"/>
      <c r="S97" s="63"/>
    </row>
    <row r="98" spans="1:19" s="7" customFormat="1" ht="35.25" customHeight="1">
      <c r="A98" s="87"/>
      <c r="B98" s="80"/>
      <c r="C98" s="80"/>
      <c r="D98" s="99"/>
      <c r="E98" s="44" t="s">
        <v>13</v>
      </c>
      <c r="F98" s="33"/>
      <c r="G98" s="9">
        <f aca="true" t="shared" si="48" ref="G98:P98">G97-G96</f>
        <v>0</v>
      </c>
      <c r="H98" s="9">
        <f t="shared" si="48"/>
        <v>0</v>
      </c>
      <c r="I98" s="9">
        <f t="shared" si="48"/>
        <v>0</v>
      </c>
      <c r="J98" s="9">
        <f t="shared" si="48"/>
        <v>0</v>
      </c>
      <c r="K98" s="9">
        <f t="shared" si="48"/>
        <v>0</v>
      </c>
      <c r="L98" s="9">
        <f t="shared" si="48"/>
        <v>1783300</v>
      </c>
      <c r="M98" s="9">
        <f t="shared" si="48"/>
        <v>-1783300</v>
      </c>
      <c r="N98" s="9">
        <f t="shared" si="48"/>
        <v>0</v>
      </c>
      <c r="O98" s="9">
        <f t="shared" si="48"/>
        <v>0</v>
      </c>
      <c r="P98" s="9">
        <f t="shared" si="48"/>
        <v>0</v>
      </c>
      <c r="Q98" s="65"/>
      <c r="R98" s="62"/>
      <c r="S98" s="63"/>
    </row>
    <row r="99" spans="1:19" s="7" customFormat="1" ht="52.5" customHeight="1">
      <c r="A99" s="98" t="s">
        <v>150</v>
      </c>
      <c r="B99" s="87" t="s">
        <v>154</v>
      </c>
      <c r="C99" s="88" t="s">
        <v>155</v>
      </c>
      <c r="D99" s="84" t="s">
        <v>153</v>
      </c>
      <c r="E99" s="46" t="s">
        <v>11</v>
      </c>
      <c r="F99" s="33" t="s">
        <v>156</v>
      </c>
      <c r="G99" s="15">
        <f>SUM(H99,K99,N99,O99,P99)</f>
        <v>486400</v>
      </c>
      <c r="H99" s="9">
        <v>0</v>
      </c>
      <c r="I99" s="9">
        <v>0</v>
      </c>
      <c r="J99" s="9">
        <f>H99-I99</f>
        <v>0</v>
      </c>
      <c r="K99" s="9">
        <v>486400</v>
      </c>
      <c r="L99" s="9">
        <v>0</v>
      </c>
      <c r="M99" s="9">
        <f>K99-L99</f>
        <v>486400</v>
      </c>
      <c r="N99" s="9">
        <v>0</v>
      </c>
      <c r="O99" s="9">
        <v>0</v>
      </c>
      <c r="P99" s="9">
        <v>0</v>
      </c>
      <c r="Q99" s="85" t="s">
        <v>559</v>
      </c>
      <c r="R99" s="60"/>
      <c r="S99" s="63" t="s">
        <v>83</v>
      </c>
    </row>
    <row r="100" spans="1:19" s="28" customFormat="1" ht="52.5" customHeight="1">
      <c r="A100" s="87"/>
      <c r="B100" s="87"/>
      <c r="C100" s="88"/>
      <c r="D100" s="84"/>
      <c r="E100" s="46" t="s">
        <v>12</v>
      </c>
      <c r="F100" s="33" t="s">
        <v>156</v>
      </c>
      <c r="G100" s="15">
        <f>SUM(H100,K100,N100,O100,P100)</f>
        <v>486400</v>
      </c>
      <c r="H100" s="9">
        <v>0</v>
      </c>
      <c r="I100" s="9">
        <v>0</v>
      </c>
      <c r="J100" s="9">
        <f>H100-I100</f>
        <v>0</v>
      </c>
      <c r="K100" s="9">
        <v>486400</v>
      </c>
      <c r="L100" s="9">
        <v>0</v>
      </c>
      <c r="M100" s="9">
        <f>K100-L100</f>
        <v>486400</v>
      </c>
      <c r="N100" s="9">
        <v>0</v>
      </c>
      <c r="O100" s="9">
        <v>0</v>
      </c>
      <c r="P100" s="9">
        <v>0</v>
      </c>
      <c r="Q100" s="85"/>
      <c r="R100" s="61"/>
      <c r="S100" s="63"/>
    </row>
    <row r="101" spans="1:19" s="7" customFormat="1" ht="42.75" customHeight="1">
      <c r="A101" s="87"/>
      <c r="B101" s="87"/>
      <c r="C101" s="88"/>
      <c r="D101" s="84"/>
      <c r="E101" s="46" t="s">
        <v>13</v>
      </c>
      <c r="F101" s="47"/>
      <c r="G101" s="9">
        <f aca="true" t="shared" si="49" ref="G101:P101">G100-G99</f>
        <v>0</v>
      </c>
      <c r="H101" s="9">
        <f t="shared" si="49"/>
        <v>0</v>
      </c>
      <c r="I101" s="9">
        <f t="shared" si="49"/>
        <v>0</v>
      </c>
      <c r="J101" s="9">
        <f t="shared" si="49"/>
        <v>0</v>
      </c>
      <c r="K101" s="9">
        <f t="shared" si="49"/>
        <v>0</v>
      </c>
      <c r="L101" s="9">
        <f t="shared" si="49"/>
        <v>0</v>
      </c>
      <c r="M101" s="9">
        <f t="shared" si="49"/>
        <v>0</v>
      </c>
      <c r="N101" s="9">
        <f t="shared" si="49"/>
        <v>0</v>
      </c>
      <c r="O101" s="9">
        <f t="shared" si="49"/>
        <v>0</v>
      </c>
      <c r="P101" s="9">
        <f t="shared" si="49"/>
        <v>0</v>
      </c>
      <c r="Q101" s="85"/>
      <c r="R101" s="62"/>
      <c r="S101" s="63"/>
    </row>
    <row r="102" spans="1:19" s="7" customFormat="1" ht="44.25" customHeight="1">
      <c r="A102" s="55" t="s">
        <v>157</v>
      </c>
      <c r="B102" s="55" t="s">
        <v>158</v>
      </c>
      <c r="C102" s="55" t="s">
        <v>159</v>
      </c>
      <c r="D102" s="58" t="s">
        <v>160</v>
      </c>
      <c r="E102" s="44" t="s">
        <v>59</v>
      </c>
      <c r="F102" s="33" t="s">
        <v>733</v>
      </c>
      <c r="G102" s="15">
        <f>SUM(H102,K102,N102,O102,P102)</f>
        <v>1200000</v>
      </c>
      <c r="H102" s="9">
        <v>0</v>
      </c>
      <c r="I102" s="9">
        <v>0</v>
      </c>
      <c r="J102" s="9">
        <f>H102-I102</f>
        <v>0</v>
      </c>
      <c r="K102" s="9">
        <v>600000</v>
      </c>
      <c r="L102" s="9">
        <v>171000</v>
      </c>
      <c r="M102" s="9">
        <f>K102-L102</f>
        <v>429000</v>
      </c>
      <c r="N102" s="9">
        <v>0</v>
      </c>
      <c r="O102" s="9">
        <v>600000</v>
      </c>
      <c r="P102" s="9">
        <v>0</v>
      </c>
      <c r="Q102" s="65" t="s">
        <v>546</v>
      </c>
      <c r="R102" s="60"/>
      <c r="S102" s="63"/>
    </row>
    <row r="103" spans="1:19" s="28" customFormat="1" ht="44.25" customHeight="1">
      <c r="A103" s="56"/>
      <c r="B103" s="56"/>
      <c r="C103" s="56"/>
      <c r="D103" s="58"/>
      <c r="E103" s="44" t="s">
        <v>1</v>
      </c>
      <c r="F103" s="33" t="s">
        <v>734</v>
      </c>
      <c r="G103" s="15">
        <f>SUM(H103,K103,N103,O103,P103)</f>
        <v>1200000</v>
      </c>
      <c r="H103" s="9">
        <v>0</v>
      </c>
      <c r="I103" s="9">
        <v>0</v>
      </c>
      <c r="J103" s="9">
        <f>H103-I103</f>
        <v>0</v>
      </c>
      <c r="K103" s="9">
        <v>600000</v>
      </c>
      <c r="L103" s="9">
        <v>171000</v>
      </c>
      <c r="M103" s="9">
        <f>K103-L103</f>
        <v>429000</v>
      </c>
      <c r="N103" s="9">
        <v>0</v>
      </c>
      <c r="O103" s="9">
        <v>600000</v>
      </c>
      <c r="P103" s="9">
        <v>0</v>
      </c>
      <c r="Q103" s="65"/>
      <c r="R103" s="61"/>
      <c r="S103" s="63"/>
    </row>
    <row r="104" spans="1:19" s="7" customFormat="1" ht="42.75" customHeight="1">
      <c r="A104" s="56"/>
      <c r="B104" s="56"/>
      <c r="C104" s="56"/>
      <c r="D104" s="58"/>
      <c r="E104" s="44" t="s">
        <v>13</v>
      </c>
      <c r="F104" s="33"/>
      <c r="G104" s="9">
        <f aca="true" t="shared" si="50" ref="G104:P104">G103-G102</f>
        <v>0</v>
      </c>
      <c r="H104" s="9">
        <f t="shared" si="50"/>
        <v>0</v>
      </c>
      <c r="I104" s="9">
        <f t="shared" si="50"/>
        <v>0</v>
      </c>
      <c r="J104" s="9">
        <f t="shared" si="50"/>
        <v>0</v>
      </c>
      <c r="K104" s="9">
        <f t="shared" si="50"/>
        <v>0</v>
      </c>
      <c r="L104" s="9">
        <f t="shared" si="50"/>
        <v>0</v>
      </c>
      <c r="M104" s="9">
        <f t="shared" si="50"/>
        <v>0</v>
      </c>
      <c r="N104" s="9">
        <f t="shared" si="50"/>
        <v>0</v>
      </c>
      <c r="O104" s="9">
        <f t="shared" si="50"/>
        <v>0</v>
      </c>
      <c r="P104" s="9">
        <f t="shared" si="50"/>
        <v>0</v>
      </c>
      <c r="Q104" s="65"/>
      <c r="R104" s="62"/>
      <c r="S104" s="63"/>
    </row>
    <row r="105" spans="1:19" s="7" customFormat="1" ht="63.75" customHeight="1">
      <c r="A105" s="101" t="s">
        <v>161</v>
      </c>
      <c r="B105" s="101" t="s">
        <v>162</v>
      </c>
      <c r="C105" s="102" t="s">
        <v>163</v>
      </c>
      <c r="D105" s="58" t="s">
        <v>164</v>
      </c>
      <c r="E105" s="44" t="s">
        <v>11</v>
      </c>
      <c r="F105" s="33" t="s">
        <v>165</v>
      </c>
      <c r="G105" s="15">
        <f>SUM(H105,K105,N105,O105,P105)</f>
        <v>423000</v>
      </c>
      <c r="H105" s="9">
        <v>0</v>
      </c>
      <c r="I105" s="9">
        <v>0</v>
      </c>
      <c r="J105" s="9">
        <f>H105-I105</f>
        <v>0</v>
      </c>
      <c r="K105" s="9">
        <v>423000</v>
      </c>
      <c r="L105" s="9">
        <v>0</v>
      </c>
      <c r="M105" s="9">
        <f>K105-L105</f>
        <v>423000</v>
      </c>
      <c r="N105" s="9">
        <v>0</v>
      </c>
      <c r="O105" s="9">
        <v>0</v>
      </c>
      <c r="P105" s="9">
        <v>0</v>
      </c>
      <c r="Q105" s="59" t="s">
        <v>484</v>
      </c>
      <c r="R105" s="60"/>
      <c r="S105" s="63" t="s">
        <v>83</v>
      </c>
    </row>
    <row r="106" spans="1:19" s="28" customFormat="1" ht="62.25" customHeight="1">
      <c r="A106" s="101"/>
      <c r="B106" s="101"/>
      <c r="C106" s="102"/>
      <c r="D106" s="58"/>
      <c r="E106" s="44" t="s">
        <v>12</v>
      </c>
      <c r="F106" s="33" t="s">
        <v>165</v>
      </c>
      <c r="G106" s="15">
        <f>SUM(H106,K106,N106,O106,P106)</f>
        <v>423000</v>
      </c>
      <c r="H106" s="9">
        <v>0</v>
      </c>
      <c r="I106" s="9">
        <v>0</v>
      </c>
      <c r="J106" s="9">
        <f>H106-I106</f>
        <v>0</v>
      </c>
      <c r="K106" s="9">
        <v>423000</v>
      </c>
      <c r="L106" s="9">
        <v>171000</v>
      </c>
      <c r="M106" s="9">
        <f>K106-L106</f>
        <v>252000</v>
      </c>
      <c r="N106" s="9">
        <v>0</v>
      </c>
      <c r="O106" s="9">
        <v>0</v>
      </c>
      <c r="P106" s="9">
        <v>0</v>
      </c>
      <c r="Q106" s="59"/>
      <c r="R106" s="61"/>
      <c r="S106" s="63"/>
    </row>
    <row r="107" spans="1:19" s="7" customFormat="1" ht="42.75" customHeight="1">
      <c r="A107" s="101"/>
      <c r="B107" s="101"/>
      <c r="C107" s="102"/>
      <c r="D107" s="58"/>
      <c r="E107" s="44" t="s">
        <v>13</v>
      </c>
      <c r="F107" s="41"/>
      <c r="G107" s="9">
        <f aca="true" t="shared" si="51" ref="G107:P107">G106-G105</f>
        <v>0</v>
      </c>
      <c r="H107" s="9">
        <f t="shared" si="51"/>
        <v>0</v>
      </c>
      <c r="I107" s="9">
        <f t="shared" si="51"/>
        <v>0</v>
      </c>
      <c r="J107" s="9">
        <f t="shared" si="51"/>
        <v>0</v>
      </c>
      <c r="K107" s="9">
        <f t="shared" si="51"/>
        <v>0</v>
      </c>
      <c r="L107" s="9">
        <f t="shared" si="51"/>
        <v>171000</v>
      </c>
      <c r="M107" s="9">
        <f t="shared" si="51"/>
        <v>-171000</v>
      </c>
      <c r="N107" s="9">
        <f t="shared" si="51"/>
        <v>0</v>
      </c>
      <c r="O107" s="9">
        <f t="shared" si="51"/>
        <v>0</v>
      </c>
      <c r="P107" s="9">
        <f t="shared" si="51"/>
        <v>0</v>
      </c>
      <c r="Q107" s="59"/>
      <c r="R107" s="62"/>
      <c r="S107" s="63"/>
    </row>
    <row r="108" spans="1:19" s="7" customFormat="1" ht="44.25" customHeight="1">
      <c r="A108" s="55" t="s">
        <v>166</v>
      </c>
      <c r="B108" s="55" t="s">
        <v>167</v>
      </c>
      <c r="C108" s="55" t="s">
        <v>168</v>
      </c>
      <c r="D108" s="58" t="s">
        <v>169</v>
      </c>
      <c r="E108" s="44" t="s">
        <v>59</v>
      </c>
      <c r="F108" s="33" t="s">
        <v>581</v>
      </c>
      <c r="G108" s="15">
        <f>SUM(H108,K108,N108,O108,P108)</f>
        <v>1618580</v>
      </c>
      <c r="H108" s="9">
        <v>0</v>
      </c>
      <c r="I108" s="9">
        <v>0</v>
      </c>
      <c r="J108" s="9">
        <f>H108-I108</f>
        <v>0</v>
      </c>
      <c r="K108" s="9">
        <v>1318580</v>
      </c>
      <c r="L108" s="9">
        <v>126940</v>
      </c>
      <c r="M108" s="9">
        <f>K108-L108</f>
        <v>1191640</v>
      </c>
      <c r="N108" s="9">
        <v>300000</v>
      </c>
      <c r="O108" s="9">
        <v>0</v>
      </c>
      <c r="P108" s="9">
        <v>0</v>
      </c>
      <c r="Q108" s="65" t="s">
        <v>560</v>
      </c>
      <c r="R108" s="60"/>
      <c r="S108" s="17"/>
    </row>
    <row r="109" spans="1:19" s="28" customFormat="1" ht="44.25" customHeight="1">
      <c r="A109" s="56"/>
      <c r="B109" s="56"/>
      <c r="C109" s="56"/>
      <c r="D109" s="58"/>
      <c r="E109" s="44" t="s">
        <v>1</v>
      </c>
      <c r="F109" s="33" t="s">
        <v>581</v>
      </c>
      <c r="G109" s="15">
        <f>SUM(H109,K109,N109,O109,P109)</f>
        <v>1698580</v>
      </c>
      <c r="H109" s="9">
        <v>0</v>
      </c>
      <c r="I109" s="9">
        <v>0</v>
      </c>
      <c r="J109" s="9">
        <f>H109-I109</f>
        <v>0</v>
      </c>
      <c r="K109" s="9">
        <v>1318580</v>
      </c>
      <c r="L109" s="9">
        <v>126940</v>
      </c>
      <c r="M109" s="9">
        <f>K109-L109</f>
        <v>1191640</v>
      </c>
      <c r="N109" s="9">
        <v>380000</v>
      </c>
      <c r="O109" s="9">
        <v>0</v>
      </c>
      <c r="P109" s="9">
        <v>0</v>
      </c>
      <c r="Q109" s="65"/>
      <c r="R109" s="61"/>
      <c r="S109" s="17"/>
    </row>
    <row r="110" spans="1:19" s="7" customFormat="1" ht="36.75" customHeight="1">
      <c r="A110" s="56"/>
      <c r="B110" s="56"/>
      <c r="C110" s="56"/>
      <c r="D110" s="58"/>
      <c r="E110" s="44" t="s">
        <v>13</v>
      </c>
      <c r="F110" s="33"/>
      <c r="G110" s="9">
        <f aca="true" t="shared" si="52" ref="G110:P110">G109-G108</f>
        <v>80000</v>
      </c>
      <c r="H110" s="9">
        <f t="shared" si="52"/>
        <v>0</v>
      </c>
      <c r="I110" s="9">
        <f t="shared" si="52"/>
        <v>0</v>
      </c>
      <c r="J110" s="9">
        <f t="shared" si="52"/>
        <v>0</v>
      </c>
      <c r="K110" s="9">
        <f t="shared" si="52"/>
        <v>0</v>
      </c>
      <c r="L110" s="9">
        <f t="shared" si="52"/>
        <v>0</v>
      </c>
      <c r="M110" s="9">
        <f t="shared" si="52"/>
        <v>0</v>
      </c>
      <c r="N110" s="9">
        <f t="shared" si="52"/>
        <v>80000</v>
      </c>
      <c r="O110" s="9">
        <f t="shared" si="52"/>
        <v>0</v>
      </c>
      <c r="P110" s="9">
        <f t="shared" si="52"/>
        <v>0</v>
      </c>
      <c r="Q110" s="65"/>
      <c r="R110" s="62"/>
      <c r="S110" s="17"/>
    </row>
    <row r="111" spans="1:19" s="7" customFormat="1" ht="39.75" customHeight="1">
      <c r="A111" s="91" t="s">
        <v>166</v>
      </c>
      <c r="B111" s="91" t="s">
        <v>170</v>
      </c>
      <c r="C111" s="64" t="s">
        <v>171</v>
      </c>
      <c r="D111" s="58" t="s">
        <v>169</v>
      </c>
      <c r="E111" s="45" t="s">
        <v>11</v>
      </c>
      <c r="F111" s="33" t="s">
        <v>583</v>
      </c>
      <c r="G111" s="15">
        <f>SUM(H111,K111,N111,O111,P111)</f>
        <v>27500000</v>
      </c>
      <c r="H111" s="9">
        <v>0</v>
      </c>
      <c r="I111" s="9">
        <v>0</v>
      </c>
      <c r="J111" s="9">
        <f>H111-I111</f>
        <v>0</v>
      </c>
      <c r="K111" s="9">
        <v>0</v>
      </c>
      <c r="L111" s="9">
        <v>0</v>
      </c>
      <c r="M111" s="9">
        <f>K111-L111</f>
        <v>0</v>
      </c>
      <c r="N111" s="9">
        <v>10000000</v>
      </c>
      <c r="O111" s="9">
        <v>17500000</v>
      </c>
      <c r="P111" s="9">
        <v>0</v>
      </c>
      <c r="Q111" s="59" t="s">
        <v>561</v>
      </c>
      <c r="R111" s="60"/>
      <c r="S111" s="63"/>
    </row>
    <row r="112" spans="1:19" s="28" customFormat="1" ht="44.25" customHeight="1">
      <c r="A112" s="91"/>
      <c r="B112" s="91"/>
      <c r="C112" s="64"/>
      <c r="D112" s="58"/>
      <c r="E112" s="45" t="s">
        <v>12</v>
      </c>
      <c r="F112" s="33" t="s">
        <v>582</v>
      </c>
      <c r="G112" s="15">
        <f>SUM(H112,K112,N112,O112,P112)</f>
        <v>32220185</v>
      </c>
      <c r="H112" s="9">
        <v>0</v>
      </c>
      <c r="I112" s="9">
        <v>0</v>
      </c>
      <c r="J112" s="9">
        <f>H112-I112</f>
        <v>0</v>
      </c>
      <c r="K112" s="9">
        <v>0</v>
      </c>
      <c r="L112" s="9">
        <v>0</v>
      </c>
      <c r="M112" s="9">
        <f>K112-L112</f>
        <v>0</v>
      </c>
      <c r="N112" s="9">
        <v>32220185</v>
      </c>
      <c r="O112" s="9">
        <v>0</v>
      </c>
      <c r="P112" s="9">
        <v>0</v>
      </c>
      <c r="Q112" s="59"/>
      <c r="R112" s="61"/>
      <c r="S112" s="63"/>
    </row>
    <row r="113" spans="1:19" s="7" customFormat="1" ht="42.75" customHeight="1">
      <c r="A113" s="91"/>
      <c r="B113" s="91"/>
      <c r="C113" s="64"/>
      <c r="D113" s="58"/>
      <c r="E113" s="45" t="s">
        <v>13</v>
      </c>
      <c r="F113" s="41"/>
      <c r="G113" s="9">
        <f aca="true" t="shared" si="53" ref="G113:P113">G112-G111</f>
        <v>4720185</v>
      </c>
      <c r="H113" s="9">
        <f t="shared" si="53"/>
        <v>0</v>
      </c>
      <c r="I113" s="9">
        <f t="shared" si="53"/>
        <v>0</v>
      </c>
      <c r="J113" s="9">
        <f t="shared" si="53"/>
        <v>0</v>
      </c>
      <c r="K113" s="9">
        <f t="shared" si="53"/>
        <v>0</v>
      </c>
      <c r="L113" s="9">
        <f t="shared" si="53"/>
        <v>0</v>
      </c>
      <c r="M113" s="9">
        <f t="shared" si="53"/>
        <v>0</v>
      </c>
      <c r="N113" s="9">
        <f t="shared" si="53"/>
        <v>22220185</v>
      </c>
      <c r="O113" s="9">
        <f t="shared" si="53"/>
        <v>-17500000</v>
      </c>
      <c r="P113" s="9">
        <f t="shared" si="53"/>
        <v>0</v>
      </c>
      <c r="Q113" s="59"/>
      <c r="R113" s="62"/>
      <c r="S113" s="63"/>
    </row>
    <row r="114" spans="1:19" s="7" customFormat="1" ht="44.25" customHeight="1">
      <c r="A114" s="100" t="s">
        <v>166</v>
      </c>
      <c r="B114" s="100" t="s">
        <v>170</v>
      </c>
      <c r="C114" s="69" t="s">
        <v>172</v>
      </c>
      <c r="D114" s="58" t="s">
        <v>169</v>
      </c>
      <c r="E114" s="44" t="s">
        <v>11</v>
      </c>
      <c r="F114" s="33" t="s">
        <v>584</v>
      </c>
      <c r="G114" s="15">
        <f>SUM(H114,K114,N114,O114,P114)</f>
        <v>22600000</v>
      </c>
      <c r="H114" s="9">
        <v>0</v>
      </c>
      <c r="I114" s="9">
        <v>0</v>
      </c>
      <c r="J114" s="9">
        <f>H114-I114</f>
        <v>0</v>
      </c>
      <c r="K114" s="9">
        <v>0</v>
      </c>
      <c r="L114" s="9">
        <v>0</v>
      </c>
      <c r="M114" s="9">
        <f>K114-L114</f>
        <v>0</v>
      </c>
      <c r="N114" s="9">
        <v>10000000</v>
      </c>
      <c r="O114" s="9">
        <v>12600000</v>
      </c>
      <c r="P114" s="9">
        <v>0</v>
      </c>
      <c r="Q114" s="59" t="s">
        <v>562</v>
      </c>
      <c r="R114" s="60"/>
      <c r="S114" s="63"/>
    </row>
    <row r="115" spans="1:19" s="28" customFormat="1" ht="44.25" customHeight="1">
      <c r="A115" s="100"/>
      <c r="B115" s="100"/>
      <c r="C115" s="69"/>
      <c r="D115" s="58"/>
      <c r="E115" s="44" t="s">
        <v>12</v>
      </c>
      <c r="F115" s="33" t="s">
        <v>584</v>
      </c>
      <c r="G115" s="15">
        <f>SUM(H115,K115,N115,O115,P115)</f>
        <v>25990000</v>
      </c>
      <c r="H115" s="9">
        <v>0</v>
      </c>
      <c r="I115" s="9">
        <v>0</v>
      </c>
      <c r="J115" s="9">
        <f>H115-I115</f>
        <v>0</v>
      </c>
      <c r="K115" s="9">
        <v>0</v>
      </c>
      <c r="L115" s="9">
        <v>0</v>
      </c>
      <c r="M115" s="9">
        <f>K115-L115</f>
        <v>0</v>
      </c>
      <c r="N115" s="9">
        <v>25990000</v>
      </c>
      <c r="O115" s="9">
        <v>0</v>
      </c>
      <c r="P115" s="9">
        <v>0</v>
      </c>
      <c r="Q115" s="59"/>
      <c r="R115" s="61"/>
      <c r="S115" s="63"/>
    </row>
    <row r="116" spans="1:19" s="7" customFormat="1" ht="44.25" customHeight="1">
      <c r="A116" s="100"/>
      <c r="B116" s="100"/>
      <c r="C116" s="69"/>
      <c r="D116" s="58"/>
      <c r="E116" s="44" t="s">
        <v>13</v>
      </c>
      <c r="F116" s="41"/>
      <c r="G116" s="9">
        <f aca="true" t="shared" si="54" ref="G116:P116">G115-G114</f>
        <v>3390000</v>
      </c>
      <c r="H116" s="9">
        <f t="shared" si="54"/>
        <v>0</v>
      </c>
      <c r="I116" s="9">
        <f t="shared" si="54"/>
        <v>0</v>
      </c>
      <c r="J116" s="9">
        <f t="shared" si="54"/>
        <v>0</v>
      </c>
      <c r="K116" s="9">
        <f t="shared" si="54"/>
        <v>0</v>
      </c>
      <c r="L116" s="9">
        <f t="shared" si="54"/>
        <v>0</v>
      </c>
      <c r="M116" s="9">
        <f t="shared" si="54"/>
        <v>0</v>
      </c>
      <c r="N116" s="9">
        <f t="shared" si="54"/>
        <v>15990000</v>
      </c>
      <c r="O116" s="9">
        <f t="shared" si="54"/>
        <v>-12600000</v>
      </c>
      <c r="P116" s="9">
        <f t="shared" si="54"/>
        <v>0</v>
      </c>
      <c r="Q116" s="59"/>
      <c r="R116" s="62"/>
      <c r="S116" s="63"/>
    </row>
    <row r="117" spans="1:19" s="7" customFormat="1" ht="54" customHeight="1">
      <c r="A117" s="55" t="s">
        <v>166</v>
      </c>
      <c r="B117" s="55" t="s">
        <v>170</v>
      </c>
      <c r="C117" s="55" t="s">
        <v>173</v>
      </c>
      <c r="D117" s="58" t="s">
        <v>169</v>
      </c>
      <c r="E117" s="44" t="s">
        <v>59</v>
      </c>
      <c r="F117" s="33" t="s">
        <v>563</v>
      </c>
      <c r="G117" s="15">
        <f>SUM(H117,K117,N117,O117,P117)</f>
        <v>700000</v>
      </c>
      <c r="H117" s="9">
        <v>0</v>
      </c>
      <c r="I117" s="9">
        <v>0</v>
      </c>
      <c r="J117" s="9">
        <f>H117-I117</f>
        <v>0</v>
      </c>
      <c r="K117" s="9">
        <v>700000</v>
      </c>
      <c r="L117" s="9">
        <v>200000</v>
      </c>
      <c r="M117" s="9">
        <f>K117-L117</f>
        <v>500000</v>
      </c>
      <c r="N117" s="9">
        <v>0</v>
      </c>
      <c r="O117" s="9">
        <v>0</v>
      </c>
      <c r="P117" s="9">
        <v>0</v>
      </c>
      <c r="Q117" s="59" t="s">
        <v>485</v>
      </c>
      <c r="R117" s="60"/>
      <c r="S117" s="63" t="s">
        <v>174</v>
      </c>
    </row>
    <row r="118" spans="1:19" s="28" customFormat="1" ht="54" customHeight="1">
      <c r="A118" s="56"/>
      <c r="B118" s="56"/>
      <c r="C118" s="56"/>
      <c r="D118" s="58"/>
      <c r="E118" s="44" t="s">
        <v>1</v>
      </c>
      <c r="F118" s="33" t="s">
        <v>563</v>
      </c>
      <c r="G118" s="15">
        <f>SUM(H118,K118,N118,O118,P118)</f>
        <v>700000</v>
      </c>
      <c r="H118" s="9">
        <v>0</v>
      </c>
      <c r="I118" s="9">
        <v>0</v>
      </c>
      <c r="J118" s="9">
        <f>H118-I118</f>
        <v>0</v>
      </c>
      <c r="K118" s="9">
        <v>700000</v>
      </c>
      <c r="L118" s="9">
        <v>609961</v>
      </c>
      <c r="M118" s="9">
        <f>K118-L118</f>
        <v>90039</v>
      </c>
      <c r="N118" s="9">
        <v>0</v>
      </c>
      <c r="O118" s="9">
        <v>0</v>
      </c>
      <c r="P118" s="9">
        <v>0</v>
      </c>
      <c r="Q118" s="59"/>
      <c r="R118" s="61"/>
      <c r="S118" s="63"/>
    </row>
    <row r="119" spans="1:19" s="7" customFormat="1" ht="44.25" customHeight="1">
      <c r="A119" s="56"/>
      <c r="B119" s="56"/>
      <c r="C119" s="56"/>
      <c r="D119" s="58"/>
      <c r="E119" s="44" t="s">
        <v>13</v>
      </c>
      <c r="F119" s="33"/>
      <c r="G119" s="9">
        <f aca="true" t="shared" si="55" ref="G119:P119">G118-G117</f>
        <v>0</v>
      </c>
      <c r="H119" s="9">
        <f t="shared" si="55"/>
        <v>0</v>
      </c>
      <c r="I119" s="9">
        <f t="shared" si="55"/>
        <v>0</v>
      </c>
      <c r="J119" s="9">
        <f t="shared" si="55"/>
        <v>0</v>
      </c>
      <c r="K119" s="9">
        <f t="shared" si="55"/>
        <v>0</v>
      </c>
      <c r="L119" s="9">
        <f t="shared" si="55"/>
        <v>409961</v>
      </c>
      <c r="M119" s="9">
        <f t="shared" si="55"/>
        <v>-409961</v>
      </c>
      <c r="N119" s="9">
        <f t="shared" si="55"/>
        <v>0</v>
      </c>
      <c r="O119" s="9">
        <f t="shared" si="55"/>
        <v>0</v>
      </c>
      <c r="P119" s="9">
        <f t="shared" si="55"/>
        <v>0</v>
      </c>
      <c r="Q119" s="59"/>
      <c r="R119" s="62"/>
      <c r="S119" s="63"/>
    </row>
    <row r="120" spans="1:19" s="7" customFormat="1" ht="44.25" customHeight="1">
      <c r="A120" s="91" t="s">
        <v>175</v>
      </c>
      <c r="B120" s="91" t="s">
        <v>176</v>
      </c>
      <c r="C120" s="64" t="s">
        <v>177</v>
      </c>
      <c r="D120" s="58" t="s">
        <v>178</v>
      </c>
      <c r="E120" s="45" t="s">
        <v>11</v>
      </c>
      <c r="F120" s="33" t="s">
        <v>179</v>
      </c>
      <c r="G120" s="15">
        <f>SUM(H120,K120,N120,O120,P120)</f>
        <v>22701323</v>
      </c>
      <c r="H120" s="9">
        <v>1000000</v>
      </c>
      <c r="I120" s="9">
        <v>1000000</v>
      </c>
      <c r="J120" s="9">
        <f>H120-I120</f>
        <v>0</v>
      </c>
      <c r="K120" s="9">
        <v>4967012</v>
      </c>
      <c r="L120" s="9">
        <v>3983839</v>
      </c>
      <c r="M120" s="9">
        <f>K120-L120</f>
        <v>983173</v>
      </c>
      <c r="N120" s="9">
        <v>9600000</v>
      </c>
      <c r="O120" s="9">
        <v>7134311</v>
      </c>
      <c r="P120" s="9">
        <v>0</v>
      </c>
      <c r="Q120" s="59" t="s">
        <v>564</v>
      </c>
      <c r="R120" s="60"/>
      <c r="S120" s="17"/>
    </row>
    <row r="121" spans="1:19" s="28" customFormat="1" ht="44.25" customHeight="1">
      <c r="A121" s="91"/>
      <c r="B121" s="91"/>
      <c r="C121" s="64"/>
      <c r="D121" s="58"/>
      <c r="E121" s="45" t="s">
        <v>12</v>
      </c>
      <c r="F121" s="33" t="s">
        <v>179</v>
      </c>
      <c r="G121" s="15">
        <f>SUM(H121,K121,N121,O121,P121)</f>
        <v>22748497</v>
      </c>
      <c r="H121" s="9">
        <v>1000000</v>
      </c>
      <c r="I121" s="9">
        <v>1000000</v>
      </c>
      <c r="J121" s="9">
        <f>H121-I121</f>
        <v>0</v>
      </c>
      <c r="K121" s="9">
        <v>4967012</v>
      </c>
      <c r="L121" s="9">
        <v>4210867</v>
      </c>
      <c r="M121" s="9">
        <f>K121-L121</f>
        <v>756145</v>
      </c>
      <c r="N121" s="9">
        <v>13381485</v>
      </c>
      <c r="O121" s="9">
        <v>3400000</v>
      </c>
      <c r="P121" s="9">
        <v>0</v>
      </c>
      <c r="Q121" s="59"/>
      <c r="R121" s="61"/>
      <c r="S121" s="17"/>
    </row>
    <row r="122" spans="1:19" s="7" customFormat="1" ht="44.25" customHeight="1">
      <c r="A122" s="91"/>
      <c r="B122" s="91"/>
      <c r="C122" s="64"/>
      <c r="D122" s="58"/>
      <c r="E122" s="45" t="s">
        <v>13</v>
      </c>
      <c r="F122" s="41"/>
      <c r="G122" s="9">
        <f aca="true" t="shared" si="56" ref="G122:P122">G121-G120</f>
        <v>47174</v>
      </c>
      <c r="H122" s="9">
        <f t="shared" si="56"/>
        <v>0</v>
      </c>
      <c r="I122" s="9">
        <f t="shared" si="56"/>
        <v>0</v>
      </c>
      <c r="J122" s="9">
        <f t="shared" si="56"/>
        <v>0</v>
      </c>
      <c r="K122" s="9">
        <f t="shared" si="56"/>
        <v>0</v>
      </c>
      <c r="L122" s="9">
        <f t="shared" si="56"/>
        <v>227028</v>
      </c>
      <c r="M122" s="9">
        <f t="shared" si="56"/>
        <v>-227028</v>
      </c>
      <c r="N122" s="9">
        <f t="shared" si="56"/>
        <v>3781485</v>
      </c>
      <c r="O122" s="9">
        <f t="shared" si="56"/>
        <v>-3734311</v>
      </c>
      <c r="P122" s="9">
        <f t="shared" si="56"/>
        <v>0</v>
      </c>
      <c r="Q122" s="59"/>
      <c r="R122" s="62"/>
      <c r="S122" s="17"/>
    </row>
    <row r="123" spans="1:19" s="7" customFormat="1" ht="44.25" customHeight="1">
      <c r="A123" s="55" t="s">
        <v>180</v>
      </c>
      <c r="B123" s="55" t="s">
        <v>181</v>
      </c>
      <c r="C123" s="55" t="s">
        <v>182</v>
      </c>
      <c r="D123" s="58" t="s">
        <v>183</v>
      </c>
      <c r="E123" s="44" t="s">
        <v>59</v>
      </c>
      <c r="F123" s="33" t="s">
        <v>184</v>
      </c>
      <c r="G123" s="15">
        <f>SUM(H123,K123,N123,O123,P123)</f>
        <v>821300</v>
      </c>
      <c r="H123" s="9">
        <v>0</v>
      </c>
      <c r="I123" s="9">
        <v>0</v>
      </c>
      <c r="J123" s="9">
        <f>H123-I123</f>
        <v>0</v>
      </c>
      <c r="K123" s="9">
        <v>821300</v>
      </c>
      <c r="L123" s="9">
        <v>12000</v>
      </c>
      <c r="M123" s="9">
        <f>K123-L123</f>
        <v>809300</v>
      </c>
      <c r="N123" s="9">
        <v>0</v>
      </c>
      <c r="O123" s="9">
        <v>0</v>
      </c>
      <c r="P123" s="9">
        <v>0</v>
      </c>
      <c r="Q123" s="85" t="s">
        <v>185</v>
      </c>
      <c r="R123" s="60"/>
      <c r="S123" s="63" t="s">
        <v>186</v>
      </c>
    </row>
    <row r="124" spans="1:19" s="28" customFormat="1" ht="44.25" customHeight="1">
      <c r="A124" s="56"/>
      <c r="B124" s="56"/>
      <c r="C124" s="56"/>
      <c r="D124" s="58"/>
      <c r="E124" s="44" t="s">
        <v>1</v>
      </c>
      <c r="F124" s="33" t="s">
        <v>585</v>
      </c>
      <c r="G124" s="15">
        <f>SUM(H124,K124,N124,O124,P124)</f>
        <v>821300</v>
      </c>
      <c r="H124" s="9">
        <v>0</v>
      </c>
      <c r="I124" s="9">
        <v>0</v>
      </c>
      <c r="J124" s="9">
        <f>H124-I124</f>
        <v>0</v>
      </c>
      <c r="K124" s="9">
        <v>821300</v>
      </c>
      <c r="L124" s="9">
        <v>127876</v>
      </c>
      <c r="M124" s="9">
        <f>K124-L124</f>
        <v>693424</v>
      </c>
      <c r="N124" s="9">
        <v>0</v>
      </c>
      <c r="O124" s="9">
        <v>0</v>
      </c>
      <c r="P124" s="9">
        <v>0</v>
      </c>
      <c r="Q124" s="85"/>
      <c r="R124" s="61"/>
      <c r="S124" s="63"/>
    </row>
    <row r="125" spans="1:19" s="7" customFormat="1" ht="44.25" customHeight="1">
      <c r="A125" s="56"/>
      <c r="B125" s="56"/>
      <c r="C125" s="56"/>
      <c r="D125" s="58"/>
      <c r="E125" s="44" t="s">
        <v>13</v>
      </c>
      <c r="F125" s="33"/>
      <c r="G125" s="9">
        <f aca="true" t="shared" si="57" ref="G125:P125">G124-G123</f>
        <v>0</v>
      </c>
      <c r="H125" s="9">
        <f t="shared" si="57"/>
        <v>0</v>
      </c>
      <c r="I125" s="9">
        <f t="shared" si="57"/>
        <v>0</v>
      </c>
      <c r="J125" s="9">
        <f t="shared" si="57"/>
        <v>0</v>
      </c>
      <c r="K125" s="9">
        <f t="shared" si="57"/>
        <v>0</v>
      </c>
      <c r="L125" s="9">
        <f t="shared" si="57"/>
        <v>115876</v>
      </c>
      <c r="M125" s="9">
        <f t="shared" si="57"/>
        <v>-115876</v>
      </c>
      <c r="N125" s="9">
        <f t="shared" si="57"/>
        <v>0</v>
      </c>
      <c r="O125" s="9">
        <f t="shared" si="57"/>
        <v>0</v>
      </c>
      <c r="P125" s="9">
        <f t="shared" si="57"/>
        <v>0</v>
      </c>
      <c r="Q125" s="85"/>
      <c r="R125" s="62"/>
      <c r="S125" s="63"/>
    </row>
    <row r="126" spans="1:19" s="7" customFormat="1" ht="44.25" customHeight="1">
      <c r="A126" s="55" t="s">
        <v>180</v>
      </c>
      <c r="B126" s="55" t="s">
        <v>187</v>
      </c>
      <c r="C126" s="55" t="s">
        <v>188</v>
      </c>
      <c r="D126" s="84" t="s">
        <v>183</v>
      </c>
      <c r="E126" s="44" t="s">
        <v>59</v>
      </c>
      <c r="F126" s="33" t="s">
        <v>586</v>
      </c>
      <c r="G126" s="15">
        <f>SUM(H126,K126,N126,O126,P126)</f>
        <v>1500000</v>
      </c>
      <c r="H126" s="9">
        <v>0</v>
      </c>
      <c r="I126" s="9">
        <v>0</v>
      </c>
      <c r="J126" s="9">
        <f>H126-I126</f>
        <v>0</v>
      </c>
      <c r="K126" s="9">
        <v>625103</v>
      </c>
      <c r="L126" s="9">
        <v>0</v>
      </c>
      <c r="M126" s="9">
        <f>K126-L126</f>
        <v>625103</v>
      </c>
      <c r="N126" s="9">
        <v>0</v>
      </c>
      <c r="O126" s="9">
        <v>874897</v>
      </c>
      <c r="P126" s="9">
        <v>0</v>
      </c>
      <c r="Q126" s="85" t="s">
        <v>486</v>
      </c>
      <c r="R126" s="60"/>
      <c r="S126" s="63" t="s">
        <v>189</v>
      </c>
    </row>
    <row r="127" spans="1:19" s="28" customFormat="1" ht="44.25" customHeight="1">
      <c r="A127" s="55"/>
      <c r="B127" s="55"/>
      <c r="C127" s="55"/>
      <c r="D127" s="84"/>
      <c r="E127" s="44" t="s">
        <v>1</v>
      </c>
      <c r="F127" s="33" t="s">
        <v>586</v>
      </c>
      <c r="G127" s="15">
        <f>SUM(H127,K127,N127,O127,P127)</f>
        <v>1500000</v>
      </c>
      <c r="H127" s="9">
        <v>0</v>
      </c>
      <c r="I127" s="9">
        <v>0</v>
      </c>
      <c r="J127" s="9">
        <f>H127-I127</f>
        <v>0</v>
      </c>
      <c r="K127" s="9">
        <v>625103</v>
      </c>
      <c r="L127" s="9">
        <v>340</v>
      </c>
      <c r="M127" s="9">
        <f>K127-L127</f>
        <v>624763</v>
      </c>
      <c r="N127" s="9">
        <v>874897</v>
      </c>
      <c r="O127" s="9">
        <v>0</v>
      </c>
      <c r="P127" s="9">
        <v>0</v>
      </c>
      <c r="Q127" s="85"/>
      <c r="R127" s="61"/>
      <c r="S127" s="63"/>
    </row>
    <row r="128" spans="1:19" s="7" customFormat="1" ht="44.25" customHeight="1">
      <c r="A128" s="55"/>
      <c r="B128" s="55"/>
      <c r="C128" s="55"/>
      <c r="D128" s="84"/>
      <c r="E128" s="44" t="s">
        <v>13</v>
      </c>
      <c r="F128" s="33"/>
      <c r="G128" s="9">
        <f aca="true" t="shared" si="58" ref="G128:P128">G127-G126</f>
        <v>0</v>
      </c>
      <c r="H128" s="9">
        <f t="shared" si="58"/>
        <v>0</v>
      </c>
      <c r="I128" s="9">
        <f t="shared" si="58"/>
        <v>0</v>
      </c>
      <c r="J128" s="9">
        <f t="shared" si="58"/>
        <v>0</v>
      </c>
      <c r="K128" s="9">
        <f t="shared" si="58"/>
        <v>0</v>
      </c>
      <c r="L128" s="9">
        <f t="shared" si="58"/>
        <v>340</v>
      </c>
      <c r="M128" s="9">
        <f t="shared" si="58"/>
        <v>-340</v>
      </c>
      <c r="N128" s="9">
        <f t="shared" si="58"/>
        <v>874897</v>
      </c>
      <c r="O128" s="9">
        <f t="shared" si="58"/>
        <v>-874897</v>
      </c>
      <c r="P128" s="9">
        <f t="shared" si="58"/>
        <v>0</v>
      </c>
      <c r="Q128" s="85"/>
      <c r="R128" s="62"/>
      <c r="S128" s="63"/>
    </row>
    <row r="129" spans="1:19" s="7" customFormat="1" ht="46.5" customHeight="1">
      <c r="A129" s="55" t="s">
        <v>24</v>
      </c>
      <c r="B129" s="55" t="s">
        <v>26</v>
      </c>
      <c r="C129" s="55" t="s">
        <v>27</v>
      </c>
      <c r="D129" s="84" t="s">
        <v>183</v>
      </c>
      <c r="E129" s="44" t="s">
        <v>11</v>
      </c>
      <c r="F129" s="33" t="s">
        <v>190</v>
      </c>
      <c r="G129" s="15">
        <f>SUM(H129,K129,N129,O129,P129)</f>
        <v>3503600</v>
      </c>
      <c r="H129" s="9">
        <v>500000</v>
      </c>
      <c r="I129" s="9">
        <v>92144</v>
      </c>
      <c r="J129" s="9">
        <f>H129-I129</f>
        <v>407856</v>
      </c>
      <c r="K129" s="9">
        <v>0</v>
      </c>
      <c r="L129" s="9">
        <v>0</v>
      </c>
      <c r="M129" s="9">
        <f>K129-L129</f>
        <v>0</v>
      </c>
      <c r="N129" s="9">
        <v>503600</v>
      </c>
      <c r="O129" s="9">
        <v>2500000</v>
      </c>
      <c r="P129" s="9">
        <v>0</v>
      </c>
      <c r="Q129" s="85" t="s">
        <v>487</v>
      </c>
      <c r="R129" s="60"/>
      <c r="S129" s="17"/>
    </row>
    <row r="130" spans="1:19" s="28" customFormat="1" ht="46.5" customHeight="1">
      <c r="A130" s="56"/>
      <c r="B130" s="56"/>
      <c r="C130" s="56"/>
      <c r="D130" s="84"/>
      <c r="E130" s="44" t="s">
        <v>12</v>
      </c>
      <c r="F130" s="33" t="s">
        <v>587</v>
      </c>
      <c r="G130" s="15">
        <f>SUM(H130,K130,N130,O130,P130)</f>
        <v>3503600</v>
      </c>
      <c r="H130" s="9">
        <v>500000</v>
      </c>
      <c r="I130" s="9">
        <v>500000</v>
      </c>
      <c r="J130" s="9">
        <v>0</v>
      </c>
      <c r="K130" s="9">
        <v>0</v>
      </c>
      <c r="L130" s="9">
        <v>0</v>
      </c>
      <c r="M130" s="9">
        <f>K130-L130</f>
        <v>0</v>
      </c>
      <c r="N130" s="9">
        <v>503600</v>
      </c>
      <c r="O130" s="9">
        <v>2500000</v>
      </c>
      <c r="P130" s="9">
        <v>0</v>
      </c>
      <c r="Q130" s="85"/>
      <c r="R130" s="61"/>
      <c r="S130" s="17"/>
    </row>
    <row r="131" spans="1:19" s="7" customFormat="1" ht="46.5" customHeight="1">
      <c r="A131" s="56"/>
      <c r="B131" s="56"/>
      <c r="C131" s="56"/>
      <c r="D131" s="84"/>
      <c r="E131" s="44" t="s">
        <v>13</v>
      </c>
      <c r="F131" s="33"/>
      <c r="G131" s="9">
        <f aca="true" t="shared" si="59" ref="G131:P131">G130-G129</f>
        <v>0</v>
      </c>
      <c r="H131" s="9">
        <f t="shared" si="59"/>
        <v>0</v>
      </c>
      <c r="I131" s="9">
        <f t="shared" si="59"/>
        <v>407856</v>
      </c>
      <c r="J131" s="9">
        <f t="shared" si="59"/>
        <v>-407856</v>
      </c>
      <c r="K131" s="9">
        <f t="shared" si="59"/>
        <v>0</v>
      </c>
      <c r="L131" s="9">
        <f t="shared" si="59"/>
        <v>0</v>
      </c>
      <c r="M131" s="9">
        <f t="shared" si="59"/>
        <v>0</v>
      </c>
      <c r="N131" s="9">
        <f t="shared" si="59"/>
        <v>0</v>
      </c>
      <c r="O131" s="9">
        <f t="shared" si="59"/>
        <v>0</v>
      </c>
      <c r="P131" s="9">
        <f t="shared" si="59"/>
        <v>0</v>
      </c>
      <c r="Q131" s="85"/>
      <c r="R131" s="62"/>
      <c r="S131" s="17"/>
    </row>
    <row r="132" spans="1:19" s="7" customFormat="1" ht="43.5" customHeight="1">
      <c r="A132" s="55" t="s">
        <v>24</v>
      </c>
      <c r="B132" s="55" t="s">
        <v>26</v>
      </c>
      <c r="C132" s="104" t="s">
        <v>28</v>
      </c>
      <c r="D132" s="103" t="s">
        <v>25</v>
      </c>
      <c r="E132" s="48" t="s">
        <v>11</v>
      </c>
      <c r="F132" s="33" t="s">
        <v>191</v>
      </c>
      <c r="G132" s="15">
        <f>SUM(H132,K132,N132,O132,P132)</f>
        <v>3503600</v>
      </c>
      <c r="H132" s="9">
        <v>500000</v>
      </c>
      <c r="I132" s="9">
        <v>491176</v>
      </c>
      <c r="J132" s="9">
        <f>H132-I132</f>
        <v>8824</v>
      </c>
      <c r="K132" s="9">
        <v>300000</v>
      </c>
      <c r="L132" s="9">
        <v>0</v>
      </c>
      <c r="M132" s="9">
        <f>K132-L132</f>
        <v>300000</v>
      </c>
      <c r="N132" s="9">
        <v>503600</v>
      </c>
      <c r="O132" s="9">
        <v>2200000</v>
      </c>
      <c r="P132" s="9">
        <v>0</v>
      </c>
      <c r="Q132" s="85" t="s">
        <v>488</v>
      </c>
      <c r="R132" s="60"/>
      <c r="S132" s="17"/>
    </row>
    <row r="133" spans="1:19" s="28" customFormat="1" ht="43.5" customHeight="1">
      <c r="A133" s="56"/>
      <c r="B133" s="56"/>
      <c r="C133" s="104"/>
      <c r="D133" s="103"/>
      <c r="E133" s="48" t="s">
        <v>12</v>
      </c>
      <c r="F133" s="33" t="s">
        <v>191</v>
      </c>
      <c r="G133" s="15">
        <f>SUM(H133,K133,N133,O133,P133)</f>
        <v>3503600</v>
      </c>
      <c r="H133" s="9">
        <v>500000</v>
      </c>
      <c r="I133" s="9">
        <v>500000</v>
      </c>
      <c r="J133" s="9">
        <f>H133-I133</f>
        <v>0</v>
      </c>
      <c r="K133" s="9">
        <v>300000</v>
      </c>
      <c r="L133" s="9">
        <v>300000</v>
      </c>
      <c r="M133" s="9">
        <f>K133-L133</f>
        <v>0</v>
      </c>
      <c r="N133" s="9">
        <v>1503600</v>
      </c>
      <c r="O133" s="9">
        <v>1200000</v>
      </c>
      <c r="P133" s="9">
        <v>0</v>
      </c>
      <c r="Q133" s="85"/>
      <c r="R133" s="61"/>
      <c r="S133" s="17"/>
    </row>
    <row r="134" spans="1:19" s="7" customFormat="1" ht="43.5" customHeight="1">
      <c r="A134" s="56"/>
      <c r="B134" s="56"/>
      <c r="C134" s="104"/>
      <c r="D134" s="103"/>
      <c r="E134" s="48" t="s">
        <v>13</v>
      </c>
      <c r="F134" s="49"/>
      <c r="G134" s="9">
        <f aca="true" t="shared" si="60" ref="G134:P134">G133-G132</f>
        <v>0</v>
      </c>
      <c r="H134" s="9">
        <f t="shared" si="60"/>
        <v>0</v>
      </c>
      <c r="I134" s="9">
        <f t="shared" si="60"/>
        <v>8824</v>
      </c>
      <c r="J134" s="9">
        <f t="shared" si="60"/>
        <v>-8824</v>
      </c>
      <c r="K134" s="9">
        <f t="shared" si="60"/>
        <v>0</v>
      </c>
      <c r="L134" s="9">
        <f t="shared" si="60"/>
        <v>300000</v>
      </c>
      <c r="M134" s="9">
        <f t="shared" si="60"/>
        <v>-300000</v>
      </c>
      <c r="N134" s="9">
        <f t="shared" si="60"/>
        <v>1000000</v>
      </c>
      <c r="O134" s="9">
        <f t="shared" si="60"/>
        <v>-1000000</v>
      </c>
      <c r="P134" s="9">
        <f t="shared" si="60"/>
        <v>0</v>
      </c>
      <c r="Q134" s="85"/>
      <c r="R134" s="62"/>
      <c r="S134" s="17"/>
    </row>
    <row r="135" spans="1:19" s="7" customFormat="1" ht="43.5" customHeight="1">
      <c r="A135" s="55" t="s">
        <v>24</v>
      </c>
      <c r="B135" s="55" t="s">
        <v>26</v>
      </c>
      <c r="C135" s="55" t="s">
        <v>29</v>
      </c>
      <c r="D135" s="103" t="s">
        <v>25</v>
      </c>
      <c r="E135" s="44" t="s">
        <v>11</v>
      </c>
      <c r="F135" s="33" t="s">
        <v>192</v>
      </c>
      <c r="G135" s="15">
        <f>SUM(H135,K135,N135,O135,P135)</f>
        <v>2504000</v>
      </c>
      <c r="H135" s="9">
        <v>500000</v>
      </c>
      <c r="I135" s="9">
        <v>500000</v>
      </c>
      <c r="J135" s="9">
        <f>H135-I135</f>
        <v>0</v>
      </c>
      <c r="K135" s="9">
        <v>560000</v>
      </c>
      <c r="L135" s="9">
        <v>117769</v>
      </c>
      <c r="M135" s="9">
        <f>K135-L135</f>
        <v>442231</v>
      </c>
      <c r="N135" s="9">
        <v>1444000</v>
      </c>
      <c r="O135" s="9">
        <v>0</v>
      </c>
      <c r="P135" s="9">
        <v>0</v>
      </c>
      <c r="Q135" s="85" t="s">
        <v>489</v>
      </c>
      <c r="R135" s="60"/>
      <c r="S135" s="17"/>
    </row>
    <row r="136" spans="1:19" s="28" customFormat="1" ht="43.5" customHeight="1">
      <c r="A136" s="56"/>
      <c r="B136" s="56"/>
      <c r="C136" s="56"/>
      <c r="D136" s="103"/>
      <c r="E136" s="44" t="s">
        <v>12</v>
      </c>
      <c r="F136" s="33" t="s">
        <v>192</v>
      </c>
      <c r="G136" s="15">
        <f>SUM(H136,K136,N136,O136,P136)</f>
        <v>2204000</v>
      </c>
      <c r="H136" s="9">
        <v>500000</v>
      </c>
      <c r="I136" s="9">
        <v>500000</v>
      </c>
      <c r="J136" s="9">
        <f>H136-I136</f>
        <v>0</v>
      </c>
      <c r="K136" s="9">
        <v>560000</v>
      </c>
      <c r="L136" s="9">
        <v>310476</v>
      </c>
      <c r="M136" s="9">
        <f>K136-L136</f>
        <v>249524</v>
      </c>
      <c r="N136" s="9">
        <v>1144000</v>
      </c>
      <c r="O136" s="9">
        <v>0</v>
      </c>
      <c r="P136" s="9">
        <v>0</v>
      </c>
      <c r="Q136" s="85"/>
      <c r="R136" s="61"/>
      <c r="S136" s="17"/>
    </row>
    <row r="137" spans="1:19" s="7" customFormat="1" ht="43.5" customHeight="1">
      <c r="A137" s="56"/>
      <c r="B137" s="56"/>
      <c r="C137" s="56"/>
      <c r="D137" s="103"/>
      <c r="E137" s="44" t="s">
        <v>13</v>
      </c>
      <c r="F137" s="33"/>
      <c r="G137" s="9">
        <f aca="true" t="shared" si="61" ref="G137:P137">G136-G135</f>
        <v>-300000</v>
      </c>
      <c r="H137" s="9">
        <f t="shared" si="61"/>
        <v>0</v>
      </c>
      <c r="I137" s="9">
        <f t="shared" si="61"/>
        <v>0</v>
      </c>
      <c r="J137" s="9">
        <f t="shared" si="61"/>
        <v>0</v>
      </c>
      <c r="K137" s="9">
        <f t="shared" si="61"/>
        <v>0</v>
      </c>
      <c r="L137" s="9">
        <f t="shared" si="61"/>
        <v>192707</v>
      </c>
      <c r="M137" s="9">
        <f t="shared" si="61"/>
        <v>-192707</v>
      </c>
      <c r="N137" s="9">
        <f t="shared" si="61"/>
        <v>-300000</v>
      </c>
      <c r="O137" s="9">
        <f t="shared" si="61"/>
        <v>0</v>
      </c>
      <c r="P137" s="9">
        <f t="shared" si="61"/>
        <v>0</v>
      </c>
      <c r="Q137" s="85"/>
      <c r="R137" s="62"/>
      <c r="S137" s="17"/>
    </row>
    <row r="138" spans="1:19" s="7" customFormat="1" ht="43.5" customHeight="1">
      <c r="A138" s="55" t="s">
        <v>24</v>
      </c>
      <c r="B138" s="55" t="s">
        <v>26</v>
      </c>
      <c r="C138" s="104" t="s">
        <v>30</v>
      </c>
      <c r="D138" s="103" t="s">
        <v>25</v>
      </c>
      <c r="E138" s="48" t="s">
        <v>11</v>
      </c>
      <c r="F138" s="33" t="s">
        <v>193</v>
      </c>
      <c r="G138" s="15">
        <f>SUM(H138,K138,N138,O138,P138)</f>
        <v>7000000</v>
      </c>
      <c r="H138" s="9">
        <v>0</v>
      </c>
      <c r="I138" s="9">
        <v>0</v>
      </c>
      <c r="J138" s="9">
        <f>H138-I138</f>
        <v>0</v>
      </c>
      <c r="K138" s="9">
        <v>150000</v>
      </c>
      <c r="L138" s="9">
        <v>0</v>
      </c>
      <c r="M138" s="9">
        <f>K138-L138</f>
        <v>150000</v>
      </c>
      <c r="N138" s="9">
        <v>0</v>
      </c>
      <c r="O138" s="9">
        <v>6850000</v>
      </c>
      <c r="P138" s="9">
        <v>0</v>
      </c>
      <c r="Q138" s="85" t="s">
        <v>194</v>
      </c>
      <c r="R138" s="60"/>
      <c r="S138" s="17"/>
    </row>
    <row r="139" spans="1:19" s="28" customFormat="1" ht="43.5" customHeight="1">
      <c r="A139" s="56"/>
      <c r="B139" s="56"/>
      <c r="C139" s="104"/>
      <c r="D139" s="103"/>
      <c r="E139" s="48" t="s">
        <v>12</v>
      </c>
      <c r="F139" s="33" t="s">
        <v>193</v>
      </c>
      <c r="G139" s="15">
        <f>SUM(H139,K139,N139,O139,P139)</f>
        <v>7000000</v>
      </c>
      <c r="H139" s="9">
        <v>0</v>
      </c>
      <c r="I139" s="9">
        <v>0</v>
      </c>
      <c r="J139" s="9">
        <f>H139-I139</f>
        <v>0</v>
      </c>
      <c r="K139" s="9">
        <v>150000</v>
      </c>
      <c r="L139" s="9">
        <v>0</v>
      </c>
      <c r="M139" s="9">
        <f>K139-L139</f>
        <v>150000</v>
      </c>
      <c r="N139" s="9">
        <v>0</v>
      </c>
      <c r="O139" s="9">
        <v>6850000</v>
      </c>
      <c r="P139" s="9">
        <v>0</v>
      </c>
      <c r="Q139" s="85"/>
      <c r="R139" s="61"/>
      <c r="S139" s="17"/>
    </row>
    <row r="140" spans="1:19" s="7" customFormat="1" ht="43.5" customHeight="1">
      <c r="A140" s="56"/>
      <c r="B140" s="56"/>
      <c r="C140" s="104"/>
      <c r="D140" s="103"/>
      <c r="E140" s="48" t="s">
        <v>13</v>
      </c>
      <c r="F140" s="49"/>
      <c r="G140" s="9">
        <f aca="true" t="shared" si="62" ref="G140:P140">G139-G138</f>
        <v>0</v>
      </c>
      <c r="H140" s="9">
        <f t="shared" si="62"/>
        <v>0</v>
      </c>
      <c r="I140" s="9">
        <f t="shared" si="62"/>
        <v>0</v>
      </c>
      <c r="J140" s="9">
        <f t="shared" si="62"/>
        <v>0</v>
      </c>
      <c r="K140" s="9">
        <f t="shared" si="62"/>
        <v>0</v>
      </c>
      <c r="L140" s="9">
        <f t="shared" si="62"/>
        <v>0</v>
      </c>
      <c r="M140" s="9">
        <f t="shared" si="62"/>
        <v>0</v>
      </c>
      <c r="N140" s="9">
        <f t="shared" si="62"/>
        <v>0</v>
      </c>
      <c r="O140" s="9">
        <f t="shared" si="62"/>
        <v>0</v>
      </c>
      <c r="P140" s="9">
        <f t="shared" si="62"/>
        <v>0</v>
      </c>
      <c r="Q140" s="85"/>
      <c r="R140" s="62"/>
      <c r="S140" s="17"/>
    </row>
    <row r="141" spans="1:19" s="7" customFormat="1" ht="43.5" customHeight="1">
      <c r="A141" s="55" t="s">
        <v>24</v>
      </c>
      <c r="B141" s="55" t="s">
        <v>26</v>
      </c>
      <c r="C141" s="55" t="s">
        <v>31</v>
      </c>
      <c r="D141" s="103" t="s">
        <v>25</v>
      </c>
      <c r="E141" s="44" t="s">
        <v>11</v>
      </c>
      <c r="F141" s="33" t="s">
        <v>195</v>
      </c>
      <c r="G141" s="15">
        <f>SUM(H141,K141,N141,O141,P141)</f>
        <v>3504410</v>
      </c>
      <c r="H141" s="9">
        <v>0</v>
      </c>
      <c r="I141" s="9">
        <v>0</v>
      </c>
      <c r="J141" s="9">
        <f>H141-I141</f>
        <v>0</v>
      </c>
      <c r="K141" s="9">
        <v>150000</v>
      </c>
      <c r="L141" s="9">
        <v>114535</v>
      </c>
      <c r="M141" s="9">
        <f>K141-L141</f>
        <v>35465</v>
      </c>
      <c r="N141" s="9">
        <v>704410</v>
      </c>
      <c r="O141" s="9">
        <v>2650000</v>
      </c>
      <c r="P141" s="9">
        <v>0</v>
      </c>
      <c r="Q141" s="85" t="s">
        <v>471</v>
      </c>
      <c r="R141" s="60"/>
      <c r="S141" s="17"/>
    </row>
    <row r="142" spans="1:19" s="28" customFormat="1" ht="43.5" customHeight="1">
      <c r="A142" s="56"/>
      <c r="B142" s="56"/>
      <c r="C142" s="56"/>
      <c r="D142" s="103"/>
      <c r="E142" s="44" t="s">
        <v>12</v>
      </c>
      <c r="F142" s="33" t="s">
        <v>195</v>
      </c>
      <c r="G142" s="15">
        <f>SUM(H142,K142,N142,O142,P142)</f>
        <v>3504410</v>
      </c>
      <c r="H142" s="9">
        <v>0</v>
      </c>
      <c r="I142" s="9">
        <v>0</v>
      </c>
      <c r="J142" s="9">
        <f>H142-I142</f>
        <v>0</v>
      </c>
      <c r="K142" s="9">
        <v>150000</v>
      </c>
      <c r="L142" s="9">
        <v>114535</v>
      </c>
      <c r="M142" s="9">
        <f>K142-L142</f>
        <v>35465</v>
      </c>
      <c r="N142" s="9">
        <v>704410</v>
      </c>
      <c r="O142" s="9">
        <v>2650000</v>
      </c>
      <c r="P142" s="9">
        <v>0</v>
      </c>
      <c r="Q142" s="85"/>
      <c r="R142" s="61"/>
      <c r="S142" s="17"/>
    </row>
    <row r="143" spans="1:19" s="7" customFormat="1" ht="43.5" customHeight="1">
      <c r="A143" s="56"/>
      <c r="B143" s="56"/>
      <c r="C143" s="56"/>
      <c r="D143" s="103"/>
      <c r="E143" s="44" t="s">
        <v>13</v>
      </c>
      <c r="F143" s="33"/>
      <c r="G143" s="9">
        <f aca="true" t="shared" si="63" ref="G143:P143">G142-G141</f>
        <v>0</v>
      </c>
      <c r="H143" s="9">
        <f t="shared" si="63"/>
        <v>0</v>
      </c>
      <c r="I143" s="9">
        <f t="shared" si="63"/>
        <v>0</v>
      </c>
      <c r="J143" s="9">
        <f t="shared" si="63"/>
        <v>0</v>
      </c>
      <c r="K143" s="9">
        <f t="shared" si="63"/>
        <v>0</v>
      </c>
      <c r="L143" s="9">
        <f t="shared" si="63"/>
        <v>0</v>
      </c>
      <c r="M143" s="9">
        <f t="shared" si="63"/>
        <v>0</v>
      </c>
      <c r="N143" s="9">
        <f t="shared" si="63"/>
        <v>0</v>
      </c>
      <c r="O143" s="9">
        <f t="shared" si="63"/>
        <v>0</v>
      </c>
      <c r="P143" s="9">
        <f t="shared" si="63"/>
        <v>0</v>
      </c>
      <c r="Q143" s="85"/>
      <c r="R143" s="62"/>
      <c r="S143" s="17"/>
    </row>
    <row r="144" spans="1:20" s="7" customFormat="1" ht="51.75" customHeight="1">
      <c r="A144" s="55" t="s">
        <v>24</v>
      </c>
      <c r="B144" s="55" t="s">
        <v>26</v>
      </c>
      <c r="C144" s="104" t="s">
        <v>32</v>
      </c>
      <c r="D144" s="103" t="s">
        <v>25</v>
      </c>
      <c r="E144" s="48" t="s">
        <v>11</v>
      </c>
      <c r="F144" s="33" t="s">
        <v>196</v>
      </c>
      <c r="G144" s="15">
        <f>SUM(H144,K144,N144,O144,P144)</f>
        <v>1700000</v>
      </c>
      <c r="H144" s="9">
        <v>35708</v>
      </c>
      <c r="I144" s="9">
        <v>0</v>
      </c>
      <c r="J144" s="9">
        <f>H144-I144</f>
        <v>35708</v>
      </c>
      <c r="K144" s="9">
        <v>110000</v>
      </c>
      <c r="L144" s="9">
        <v>18300</v>
      </c>
      <c r="M144" s="9">
        <f>K144-L144</f>
        <v>91700</v>
      </c>
      <c r="N144" s="9">
        <v>0</v>
      </c>
      <c r="O144" s="9">
        <v>1554292</v>
      </c>
      <c r="P144" s="9">
        <v>0</v>
      </c>
      <c r="Q144" s="85" t="s">
        <v>194</v>
      </c>
      <c r="R144" s="60"/>
      <c r="S144" s="17"/>
      <c r="T144" s="28"/>
    </row>
    <row r="145" spans="1:19" s="28" customFormat="1" ht="51.75" customHeight="1">
      <c r="A145" s="56"/>
      <c r="B145" s="56"/>
      <c r="C145" s="104"/>
      <c r="D145" s="103"/>
      <c r="E145" s="48" t="s">
        <v>12</v>
      </c>
      <c r="F145" s="33" t="s">
        <v>196</v>
      </c>
      <c r="G145" s="15">
        <f>SUM(H145,K145,N145,O145,P145)</f>
        <v>1700000</v>
      </c>
      <c r="H145" s="9">
        <v>35708</v>
      </c>
      <c r="I145" s="9">
        <v>0</v>
      </c>
      <c r="J145" s="9">
        <f>H145-I145</f>
        <v>35708</v>
      </c>
      <c r="K145" s="9">
        <v>110000</v>
      </c>
      <c r="L145" s="9">
        <v>18300</v>
      </c>
      <c r="M145" s="9">
        <f>K145-L145</f>
        <v>91700</v>
      </c>
      <c r="N145" s="9">
        <v>500000</v>
      </c>
      <c r="O145" s="9">
        <v>1054292</v>
      </c>
      <c r="P145" s="9">
        <v>0</v>
      </c>
      <c r="Q145" s="85"/>
      <c r="R145" s="61"/>
      <c r="S145" s="17"/>
    </row>
    <row r="146" spans="1:19" s="7" customFormat="1" ht="45.75" customHeight="1">
      <c r="A146" s="56"/>
      <c r="B146" s="56"/>
      <c r="C146" s="104"/>
      <c r="D146" s="103"/>
      <c r="E146" s="48" t="s">
        <v>13</v>
      </c>
      <c r="F146" s="49"/>
      <c r="G146" s="9">
        <f aca="true" t="shared" si="64" ref="G146:P146">G145-G144</f>
        <v>0</v>
      </c>
      <c r="H146" s="9">
        <f t="shared" si="64"/>
        <v>0</v>
      </c>
      <c r="I146" s="9">
        <f t="shared" si="64"/>
        <v>0</v>
      </c>
      <c r="J146" s="9">
        <f t="shared" si="64"/>
        <v>0</v>
      </c>
      <c r="K146" s="9">
        <f t="shared" si="64"/>
        <v>0</v>
      </c>
      <c r="L146" s="9">
        <f t="shared" si="64"/>
        <v>0</v>
      </c>
      <c r="M146" s="9">
        <f t="shared" si="64"/>
        <v>0</v>
      </c>
      <c r="N146" s="9">
        <f t="shared" si="64"/>
        <v>500000</v>
      </c>
      <c r="O146" s="9">
        <f t="shared" si="64"/>
        <v>-500000</v>
      </c>
      <c r="P146" s="9">
        <f t="shared" si="64"/>
        <v>0</v>
      </c>
      <c r="Q146" s="85"/>
      <c r="R146" s="62"/>
      <c r="S146" s="17"/>
    </row>
    <row r="147" spans="1:19" s="7" customFormat="1" ht="49.5" customHeight="1">
      <c r="A147" s="55" t="s">
        <v>24</v>
      </c>
      <c r="B147" s="55" t="s">
        <v>26</v>
      </c>
      <c r="C147" s="55" t="s">
        <v>33</v>
      </c>
      <c r="D147" s="103" t="s">
        <v>25</v>
      </c>
      <c r="E147" s="44" t="s">
        <v>11</v>
      </c>
      <c r="F147" s="33" t="s">
        <v>197</v>
      </c>
      <c r="G147" s="15">
        <f>SUM(H147,K147,N147,O147,P147)</f>
        <v>601000</v>
      </c>
      <c r="H147" s="9">
        <v>0</v>
      </c>
      <c r="I147" s="9">
        <v>0</v>
      </c>
      <c r="J147" s="9">
        <f>H147-I147</f>
        <v>0</v>
      </c>
      <c r="K147" s="9">
        <v>350000</v>
      </c>
      <c r="L147" s="9">
        <v>25629</v>
      </c>
      <c r="M147" s="9">
        <f>K147-L147</f>
        <v>324371</v>
      </c>
      <c r="N147" s="9">
        <v>251000</v>
      </c>
      <c r="O147" s="9">
        <v>0</v>
      </c>
      <c r="P147" s="9">
        <v>0</v>
      </c>
      <c r="Q147" s="85" t="s">
        <v>490</v>
      </c>
      <c r="R147" s="60"/>
      <c r="S147" s="63"/>
    </row>
    <row r="148" spans="1:19" s="28" customFormat="1" ht="49.5" customHeight="1">
      <c r="A148" s="56"/>
      <c r="B148" s="56"/>
      <c r="C148" s="56"/>
      <c r="D148" s="103"/>
      <c r="E148" s="44" t="s">
        <v>12</v>
      </c>
      <c r="F148" s="33" t="s">
        <v>197</v>
      </c>
      <c r="G148" s="15">
        <f>SUM(H148,K148,N148,O148,P148)</f>
        <v>601000</v>
      </c>
      <c r="H148" s="9">
        <v>0</v>
      </c>
      <c r="I148" s="9">
        <v>0</v>
      </c>
      <c r="J148" s="9">
        <f>H148-I148</f>
        <v>0</v>
      </c>
      <c r="K148" s="9">
        <v>350000</v>
      </c>
      <c r="L148" s="9">
        <v>135134</v>
      </c>
      <c r="M148" s="9">
        <f>K148-L148</f>
        <v>214866</v>
      </c>
      <c r="N148" s="9">
        <v>251000</v>
      </c>
      <c r="O148" s="9">
        <v>0</v>
      </c>
      <c r="P148" s="9">
        <v>0</v>
      </c>
      <c r="Q148" s="85"/>
      <c r="R148" s="61"/>
      <c r="S148" s="63"/>
    </row>
    <row r="149" spans="1:19" s="7" customFormat="1" ht="40.5" customHeight="1">
      <c r="A149" s="56"/>
      <c r="B149" s="56"/>
      <c r="C149" s="56"/>
      <c r="D149" s="103"/>
      <c r="E149" s="44" t="s">
        <v>13</v>
      </c>
      <c r="F149" s="33"/>
      <c r="G149" s="9">
        <f aca="true" t="shared" si="65" ref="G149:P149">G148-G147</f>
        <v>0</v>
      </c>
      <c r="H149" s="9">
        <f t="shared" si="65"/>
        <v>0</v>
      </c>
      <c r="I149" s="9">
        <f t="shared" si="65"/>
        <v>0</v>
      </c>
      <c r="J149" s="9">
        <f t="shared" si="65"/>
        <v>0</v>
      </c>
      <c r="K149" s="9">
        <f t="shared" si="65"/>
        <v>0</v>
      </c>
      <c r="L149" s="9">
        <f t="shared" si="65"/>
        <v>109505</v>
      </c>
      <c r="M149" s="9">
        <f t="shared" si="65"/>
        <v>-109505</v>
      </c>
      <c r="N149" s="9">
        <f t="shared" si="65"/>
        <v>0</v>
      </c>
      <c r="O149" s="9">
        <f t="shared" si="65"/>
        <v>0</v>
      </c>
      <c r="P149" s="9">
        <f t="shared" si="65"/>
        <v>0</v>
      </c>
      <c r="Q149" s="85"/>
      <c r="R149" s="62"/>
      <c r="S149" s="63"/>
    </row>
    <row r="150" spans="1:19" s="7" customFormat="1" ht="45.75" customHeight="1">
      <c r="A150" s="55" t="s">
        <v>24</v>
      </c>
      <c r="B150" s="55" t="s">
        <v>26</v>
      </c>
      <c r="C150" s="104" t="s">
        <v>34</v>
      </c>
      <c r="D150" s="103" t="s">
        <v>25</v>
      </c>
      <c r="E150" s="48" t="s">
        <v>11</v>
      </c>
      <c r="F150" s="33" t="s">
        <v>198</v>
      </c>
      <c r="G150" s="15">
        <f>SUM(H150,K150,N150,O150,P150)</f>
        <v>802440</v>
      </c>
      <c r="H150" s="9">
        <v>0</v>
      </c>
      <c r="I150" s="9">
        <v>0</v>
      </c>
      <c r="J150" s="9">
        <f>H150-I150</f>
        <v>0</v>
      </c>
      <c r="K150" s="9">
        <v>501440</v>
      </c>
      <c r="L150" s="9">
        <v>189239</v>
      </c>
      <c r="M150" s="9">
        <f>K150-L150</f>
        <v>312201</v>
      </c>
      <c r="N150" s="9">
        <v>301000</v>
      </c>
      <c r="O150" s="9">
        <v>0</v>
      </c>
      <c r="P150" s="9">
        <v>0</v>
      </c>
      <c r="Q150" s="85" t="s">
        <v>491</v>
      </c>
      <c r="R150" s="60"/>
      <c r="S150" s="63"/>
    </row>
    <row r="151" spans="1:19" s="28" customFormat="1" ht="45.75" customHeight="1">
      <c r="A151" s="56"/>
      <c r="B151" s="56"/>
      <c r="C151" s="104"/>
      <c r="D151" s="103"/>
      <c r="E151" s="48" t="s">
        <v>12</v>
      </c>
      <c r="F151" s="33" t="s">
        <v>198</v>
      </c>
      <c r="G151" s="15">
        <f>SUM(H151,K151,N151,O151,P151)</f>
        <v>802440</v>
      </c>
      <c r="H151" s="9">
        <v>0</v>
      </c>
      <c r="I151" s="9">
        <v>0</v>
      </c>
      <c r="J151" s="9">
        <f>H151-I151</f>
        <v>0</v>
      </c>
      <c r="K151" s="9">
        <v>501440</v>
      </c>
      <c r="L151" s="9">
        <v>393794</v>
      </c>
      <c r="M151" s="9">
        <f>K151-L151</f>
        <v>107646</v>
      </c>
      <c r="N151" s="9">
        <v>301000</v>
      </c>
      <c r="O151" s="9">
        <v>0</v>
      </c>
      <c r="P151" s="9">
        <v>0</v>
      </c>
      <c r="Q151" s="85"/>
      <c r="R151" s="61"/>
      <c r="S151" s="63"/>
    </row>
    <row r="152" spans="1:19" s="7" customFormat="1" ht="45.75" customHeight="1">
      <c r="A152" s="56"/>
      <c r="B152" s="56"/>
      <c r="C152" s="104"/>
      <c r="D152" s="103"/>
      <c r="E152" s="48" t="s">
        <v>13</v>
      </c>
      <c r="F152" s="49"/>
      <c r="G152" s="9">
        <f aca="true" t="shared" si="66" ref="G152:P152">G151-G150</f>
        <v>0</v>
      </c>
      <c r="H152" s="9">
        <f t="shared" si="66"/>
        <v>0</v>
      </c>
      <c r="I152" s="9">
        <f t="shared" si="66"/>
        <v>0</v>
      </c>
      <c r="J152" s="9">
        <f t="shared" si="66"/>
        <v>0</v>
      </c>
      <c r="K152" s="9">
        <f t="shared" si="66"/>
        <v>0</v>
      </c>
      <c r="L152" s="9">
        <f t="shared" si="66"/>
        <v>204555</v>
      </c>
      <c r="M152" s="9">
        <f t="shared" si="66"/>
        <v>-204555</v>
      </c>
      <c r="N152" s="9">
        <f t="shared" si="66"/>
        <v>0</v>
      </c>
      <c r="O152" s="9">
        <f t="shared" si="66"/>
        <v>0</v>
      </c>
      <c r="P152" s="9">
        <f t="shared" si="66"/>
        <v>0</v>
      </c>
      <c r="Q152" s="85"/>
      <c r="R152" s="62"/>
      <c r="S152" s="63"/>
    </row>
    <row r="153" spans="1:19" s="7" customFormat="1" ht="45.75" customHeight="1">
      <c r="A153" s="55" t="s">
        <v>24</v>
      </c>
      <c r="B153" s="55" t="s">
        <v>26</v>
      </c>
      <c r="C153" s="105" t="s">
        <v>35</v>
      </c>
      <c r="D153" s="103" t="s">
        <v>25</v>
      </c>
      <c r="E153" s="44" t="s">
        <v>11</v>
      </c>
      <c r="F153" s="33" t="s">
        <v>199</v>
      </c>
      <c r="G153" s="15">
        <f>SUM(H153,K153,N153,O153,P153)</f>
        <v>1001800</v>
      </c>
      <c r="H153" s="9">
        <v>0</v>
      </c>
      <c r="I153" s="9">
        <v>0</v>
      </c>
      <c r="J153" s="9">
        <f>H153-I153</f>
        <v>0</v>
      </c>
      <c r="K153" s="9">
        <v>100000</v>
      </c>
      <c r="L153" s="9">
        <v>28238</v>
      </c>
      <c r="M153" s="9">
        <f>K153-L153</f>
        <v>71762</v>
      </c>
      <c r="N153" s="9">
        <v>251800</v>
      </c>
      <c r="O153" s="9">
        <v>650000</v>
      </c>
      <c r="P153" s="9">
        <v>0</v>
      </c>
      <c r="Q153" s="85" t="s">
        <v>492</v>
      </c>
      <c r="R153" s="60"/>
      <c r="S153" s="17"/>
    </row>
    <row r="154" spans="1:19" s="28" customFormat="1" ht="45.75" customHeight="1">
      <c r="A154" s="56"/>
      <c r="B154" s="56"/>
      <c r="C154" s="105"/>
      <c r="D154" s="103"/>
      <c r="E154" s="44" t="s">
        <v>12</v>
      </c>
      <c r="F154" s="33" t="s">
        <v>199</v>
      </c>
      <c r="G154" s="15">
        <f>SUM(H154,K154,N154,O154,P154)</f>
        <v>1001800</v>
      </c>
      <c r="H154" s="9">
        <v>0</v>
      </c>
      <c r="I154" s="9">
        <v>0</v>
      </c>
      <c r="J154" s="9">
        <f>H154-I154</f>
        <v>0</v>
      </c>
      <c r="K154" s="9">
        <v>100000</v>
      </c>
      <c r="L154" s="9">
        <v>31362</v>
      </c>
      <c r="M154" s="9">
        <f>K154-L154</f>
        <v>68638</v>
      </c>
      <c r="N154" s="9">
        <v>251800</v>
      </c>
      <c r="O154" s="9">
        <v>650000</v>
      </c>
      <c r="P154" s="9">
        <v>0</v>
      </c>
      <c r="Q154" s="85"/>
      <c r="R154" s="61"/>
      <c r="S154" s="17"/>
    </row>
    <row r="155" spans="1:19" s="7" customFormat="1" ht="45.75" customHeight="1">
      <c r="A155" s="56"/>
      <c r="B155" s="56"/>
      <c r="C155" s="105"/>
      <c r="D155" s="103"/>
      <c r="E155" s="44" t="s">
        <v>13</v>
      </c>
      <c r="F155" s="49"/>
      <c r="G155" s="9">
        <f aca="true" t="shared" si="67" ref="G155:P155">G154-G153</f>
        <v>0</v>
      </c>
      <c r="H155" s="9">
        <f t="shared" si="67"/>
        <v>0</v>
      </c>
      <c r="I155" s="9">
        <f t="shared" si="67"/>
        <v>0</v>
      </c>
      <c r="J155" s="9">
        <f t="shared" si="67"/>
        <v>0</v>
      </c>
      <c r="K155" s="9">
        <f t="shared" si="67"/>
        <v>0</v>
      </c>
      <c r="L155" s="9">
        <f t="shared" si="67"/>
        <v>3124</v>
      </c>
      <c r="M155" s="9">
        <f t="shared" si="67"/>
        <v>-3124</v>
      </c>
      <c r="N155" s="9">
        <f t="shared" si="67"/>
        <v>0</v>
      </c>
      <c r="O155" s="9">
        <f t="shared" si="67"/>
        <v>0</v>
      </c>
      <c r="P155" s="9">
        <f t="shared" si="67"/>
        <v>0</v>
      </c>
      <c r="Q155" s="85"/>
      <c r="R155" s="62"/>
      <c r="S155" s="17"/>
    </row>
    <row r="156" spans="1:19" s="7" customFormat="1" ht="45.75" customHeight="1">
      <c r="A156" s="55" t="s">
        <v>24</v>
      </c>
      <c r="B156" s="55" t="s">
        <v>26</v>
      </c>
      <c r="C156" s="105" t="s">
        <v>36</v>
      </c>
      <c r="D156" s="103" t="s">
        <v>25</v>
      </c>
      <c r="E156" s="44" t="s">
        <v>11</v>
      </c>
      <c r="F156" s="33" t="s">
        <v>200</v>
      </c>
      <c r="G156" s="15">
        <f>SUM(H156,K156,N156,O156,P156)</f>
        <v>1000000</v>
      </c>
      <c r="H156" s="9">
        <v>500000</v>
      </c>
      <c r="I156" s="9">
        <v>380602</v>
      </c>
      <c r="J156" s="9">
        <f>H156-I156</f>
        <v>119398</v>
      </c>
      <c r="K156" s="9">
        <v>500000</v>
      </c>
      <c r="L156" s="9">
        <v>73620</v>
      </c>
      <c r="M156" s="9">
        <f>K156-L156</f>
        <v>426380</v>
      </c>
      <c r="N156" s="9">
        <v>0</v>
      </c>
      <c r="O156" s="9">
        <v>0</v>
      </c>
      <c r="P156" s="9">
        <v>0</v>
      </c>
      <c r="Q156" s="85" t="s">
        <v>545</v>
      </c>
      <c r="R156" s="60"/>
      <c r="S156" s="17"/>
    </row>
    <row r="157" spans="1:19" s="28" customFormat="1" ht="45.75" customHeight="1">
      <c r="A157" s="56"/>
      <c r="B157" s="56"/>
      <c r="C157" s="105"/>
      <c r="D157" s="103"/>
      <c r="E157" s="44" t="s">
        <v>12</v>
      </c>
      <c r="F157" s="33" t="s">
        <v>200</v>
      </c>
      <c r="G157" s="15">
        <f>SUM(H157,K157,N157,O157,P157)</f>
        <v>1000000</v>
      </c>
      <c r="H157" s="9">
        <v>500000</v>
      </c>
      <c r="I157" s="9">
        <v>403629</v>
      </c>
      <c r="J157" s="9">
        <f>H157-I157</f>
        <v>96371</v>
      </c>
      <c r="K157" s="9">
        <v>500000</v>
      </c>
      <c r="L157" s="9">
        <v>354109</v>
      </c>
      <c r="M157" s="9">
        <f>K157-L157</f>
        <v>145891</v>
      </c>
      <c r="N157" s="9">
        <v>0</v>
      </c>
      <c r="O157" s="9">
        <v>0</v>
      </c>
      <c r="P157" s="9">
        <v>0</v>
      </c>
      <c r="Q157" s="85"/>
      <c r="R157" s="61"/>
      <c r="S157" s="17"/>
    </row>
    <row r="158" spans="1:19" s="7" customFormat="1" ht="45.75" customHeight="1">
      <c r="A158" s="56"/>
      <c r="B158" s="56"/>
      <c r="C158" s="105"/>
      <c r="D158" s="103"/>
      <c r="E158" s="44" t="s">
        <v>13</v>
      </c>
      <c r="F158" s="49"/>
      <c r="G158" s="9">
        <f aca="true" t="shared" si="68" ref="G158:P158">G157-G156</f>
        <v>0</v>
      </c>
      <c r="H158" s="9">
        <f t="shared" si="68"/>
        <v>0</v>
      </c>
      <c r="I158" s="9">
        <f t="shared" si="68"/>
        <v>23027</v>
      </c>
      <c r="J158" s="9">
        <f t="shared" si="68"/>
        <v>-23027</v>
      </c>
      <c r="K158" s="9">
        <f t="shared" si="68"/>
        <v>0</v>
      </c>
      <c r="L158" s="9">
        <f t="shared" si="68"/>
        <v>280489</v>
      </c>
      <c r="M158" s="9">
        <f t="shared" si="68"/>
        <v>-280489</v>
      </c>
      <c r="N158" s="9">
        <f t="shared" si="68"/>
        <v>0</v>
      </c>
      <c r="O158" s="9">
        <f t="shared" si="68"/>
        <v>0</v>
      </c>
      <c r="P158" s="9">
        <f t="shared" si="68"/>
        <v>0</v>
      </c>
      <c r="Q158" s="85"/>
      <c r="R158" s="62"/>
      <c r="S158" s="17"/>
    </row>
    <row r="159" spans="1:19" s="7" customFormat="1" ht="45.75" customHeight="1">
      <c r="A159" s="55" t="s">
        <v>24</v>
      </c>
      <c r="B159" s="55" t="s">
        <v>26</v>
      </c>
      <c r="C159" s="104" t="s">
        <v>37</v>
      </c>
      <c r="D159" s="103" t="s">
        <v>25</v>
      </c>
      <c r="E159" s="48" t="s">
        <v>11</v>
      </c>
      <c r="F159" s="33" t="s">
        <v>201</v>
      </c>
      <c r="G159" s="15">
        <f>SUM(H159,K159,N159,O159,P159)</f>
        <v>2288000</v>
      </c>
      <c r="H159" s="9">
        <v>200000</v>
      </c>
      <c r="I159" s="9">
        <v>79572</v>
      </c>
      <c r="J159" s="9">
        <f>H159-I159</f>
        <v>120428</v>
      </c>
      <c r="K159" s="9">
        <v>500000</v>
      </c>
      <c r="L159" s="9">
        <v>244821</v>
      </c>
      <c r="M159" s="9">
        <f>K159-L159</f>
        <v>255179</v>
      </c>
      <c r="N159" s="9">
        <v>1588000</v>
      </c>
      <c r="O159" s="9">
        <v>0</v>
      </c>
      <c r="P159" s="9">
        <v>0</v>
      </c>
      <c r="Q159" s="85" t="s">
        <v>493</v>
      </c>
      <c r="R159" s="60"/>
      <c r="S159" s="63"/>
    </row>
    <row r="160" spans="1:19" s="28" customFormat="1" ht="45.75" customHeight="1">
      <c r="A160" s="56"/>
      <c r="B160" s="56"/>
      <c r="C160" s="104"/>
      <c r="D160" s="103"/>
      <c r="E160" s="48" t="s">
        <v>12</v>
      </c>
      <c r="F160" s="33" t="s">
        <v>201</v>
      </c>
      <c r="G160" s="15">
        <f>SUM(H160,K160,N160,O160,P160)</f>
        <v>2288000</v>
      </c>
      <c r="H160" s="9">
        <v>200000</v>
      </c>
      <c r="I160" s="9">
        <v>200000</v>
      </c>
      <c r="J160" s="9">
        <f>H160-I160</f>
        <v>0</v>
      </c>
      <c r="K160" s="9">
        <v>500000</v>
      </c>
      <c r="L160" s="9">
        <v>371793</v>
      </c>
      <c r="M160" s="9">
        <f>K160-L160</f>
        <v>128207</v>
      </c>
      <c r="N160" s="9">
        <v>1588000</v>
      </c>
      <c r="O160" s="9">
        <v>0</v>
      </c>
      <c r="P160" s="9">
        <v>0</v>
      </c>
      <c r="Q160" s="85"/>
      <c r="R160" s="61"/>
      <c r="S160" s="63"/>
    </row>
    <row r="161" spans="1:19" s="7" customFormat="1" ht="45.75" customHeight="1">
      <c r="A161" s="56"/>
      <c r="B161" s="56"/>
      <c r="C161" s="104"/>
      <c r="D161" s="103"/>
      <c r="E161" s="48" t="s">
        <v>13</v>
      </c>
      <c r="F161" s="49"/>
      <c r="G161" s="9">
        <f aca="true" t="shared" si="69" ref="G161:P161">G160-G159</f>
        <v>0</v>
      </c>
      <c r="H161" s="9">
        <f t="shared" si="69"/>
        <v>0</v>
      </c>
      <c r="I161" s="9">
        <f t="shared" si="69"/>
        <v>120428</v>
      </c>
      <c r="J161" s="9">
        <f t="shared" si="69"/>
        <v>-120428</v>
      </c>
      <c r="K161" s="9">
        <f t="shared" si="69"/>
        <v>0</v>
      </c>
      <c r="L161" s="9">
        <f t="shared" si="69"/>
        <v>126972</v>
      </c>
      <c r="M161" s="9">
        <f t="shared" si="69"/>
        <v>-126972</v>
      </c>
      <c r="N161" s="9">
        <f t="shared" si="69"/>
        <v>0</v>
      </c>
      <c r="O161" s="9">
        <f t="shared" si="69"/>
        <v>0</v>
      </c>
      <c r="P161" s="9">
        <f t="shared" si="69"/>
        <v>0</v>
      </c>
      <c r="Q161" s="85"/>
      <c r="R161" s="62"/>
      <c r="S161" s="63"/>
    </row>
    <row r="162" spans="1:19" s="7" customFormat="1" ht="45.75" customHeight="1">
      <c r="A162" s="55" t="s">
        <v>24</v>
      </c>
      <c r="B162" s="55" t="s">
        <v>26</v>
      </c>
      <c r="C162" s="105" t="s">
        <v>38</v>
      </c>
      <c r="D162" s="103" t="s">
        <v>25</v>
      </c>
      <c r="E162" s="44" t="s">
        <v>11</v>
      </c>
      <c r="F162" s="33" t="s">
        <v>202</v>
      </c>
      <c r="G162" s="15">
        <f>SUM(H162,K162,N162,O162,P162)</f>
        <v>2200000</v>
      </c>
      <c r="H162" s="9">
        <v>500000</v>
      </c>
      <c r="I162" s="9">
        <v>33692</v>
      </c>
      <c r="J162" s="9">
        <f>H162-I162</f>
        <v>466308</v>
      </c>
      <c r="K162" s="9">
        <v>0</v>
      </c>
      <c r="L162" s="9">
        <v>0</v>
      </c>
      <c r="M162" s="9">
        <f>K162-L162</f>
        <v>0</v>
      </c>
      <c r="N162" s="9">
        <v>0</v>
      </c>
      <c r="O162" s="9">
        <v>1700000</v>
      </c>
      <c r="P162" s="9">
        <v>0</v>
      </c>
      <c r="Q162" s="85" t="s">
        <v>499</v>
      </c>
      <c r="R162" s="60"/>
      <c r="S162" s="17"/>
    </row>
    <row r="163" spans="1:19" s="28" customFormat="1" ht="45.75" customHeight="1">
      <c r="A163" s="56"/>
      <c r="B163" s="56"/>
      <c r="C163" s="105"/>
      <c r="D163" s="103"/>
      <c r="E163" s="44" t="s">
        <v>12</v>
      </c>
      <c r="F163" s="33" t="s">
        <v>202</v>
      </c>
      <c r="G163" s="15">
        <f>SUM(H163,K163,N163,O163,P163)</f>
        <v>2200000</v>
      </c>
      <c r="H163" s="9">
        <v>500000</v>
      </c>
      <c r="I163" s="9">
        <v>33692</v>
      </c>
      <c r="J163" s="9">
        <f>H163-I163</f>
        <v>466308</v>
      </c>
      <c r="K163" s="9">
        <v>0</v>
      </c>
      <c r="L163" s="9">
        <v>0</v>
      </c>
      <c r="M163" s="9">
        <f>K163-L163</f>
        <v>0</v>
      </c>
      <c r="N163" s="9">
        <v>0</v>
      </c>
      <c r="O163" s="9">
        <v>1700000</v>
      </c>
      <c r="P163" s="9">
        <v>0</v>
      </c>
      <c r="Q163" s="85"/>
      <c r="R163" s="61"/>
      <c r="S163" s="17"/>
    </row>
    <row r="164" spans="1:19" s="7" customFormat="1" ht="45.75" customHeight="1">
      <c r="A164" s="56"/>
      <c r="B164" s="56"/>
      <c r="C164" s="105"/>
      <c r="D164" s="103"/>
      <c r="E164" s="44" t="s">
        <v>13</v>
      </c>
      <c r="F164" s="49"/>
      <c r="G164" s="9">
        <f aca="true" t="shared" si="70" ref="G164:P164">G163-G162</f>
        <v>0</v>
      </c>
      <c r="H164" s="9">
        <f t="shared" si="70"/>
        <v>0</v>
      </c>
      <c r="I164" s="9">
        <f t="shared" si="70"/>
        <v>0</v>
      </c>
      <c r="J164" s="9">
        <f t="shared" si="70"/>
        <v>0</v>
      </c>
      <c r="K164" s="9">
        <f t="shared" si="70"/>
        <v>0</v>
      </c>
      <c r="L164" s="9">
        <f t="shared" si="70"/>
        <v>0</v>
      </c>
      <c r="M164" s="9">
        <f t="shared" si="70"/>
        <v>0</v>
      </c>
      <c r="N164" s="9">
        <f t="shared" si="70"/>
        <v>0</v>
      </c>
      <c r="O164" s="9">
        <f t="shared" si="70"/>
        <v>0</v>
      </c>
      <c r="P164" s="9">
        <f t="shared" si="70"/>
        <v>0</v>
      </c>
      <c r="Q164" s="85"/>
      <c r="R164" s="62"/>
      <c r="S164" s="17"/>
    </row>
    <row r="165" spans="1:19" s="7" customFormat="1" ht="46.5" customHeight="1">
      <c r="A165" s="55" t="s">
        <v>24</v>
      </c>
      <c r="B165" s="55" t="s">
        <v>26</v>
      </c>
      <c r="C165" s="105" t="s">
        <v>39</v>
      </c>
      <c r="D165" s="103" t="s">
        <v>25</v>
      </c>
      <c r="E165" s="44" t="s">
        <v>11</v>
      </c>
      <c r="F165" s="33" t="s">
        <v>203</v>
      </c>
      <c r="G165" s="15">
        <f>SUM(H165,K165,N165,O165,P165)</f>
        <v>2602000</v>
      </c>
      <c r="H165" s="9">
        <v>2100000</v>
      </c>
      <c r="I165" s="9">
        <v>1386533</v>
      </c>
      <c r="J165" s="9">
        <f>H165-I165</f>
        <v>713467</v>
      </c>
      <c r="K165" s="9">
        <v>50000</v>
      </c>
      <c r="L165" s="9">
        <v>0</v>
      </c>
      <c r="M165" s="9">
        <f>K165-L165</f>
        <v>50000</v>
      </c>
      <c r="N165" s="9">
        <v>452000</v>
      </c>
      <c r="O165" s="9">
        <v>0</v>
      </c>
      <c r="P165" s="9">
        <v>0</v>
      </c>
      <c r="Q165" s="85" t="s">
        <v>494</v>
      </c>
      <c r="R165" s="60"/>
      <c r="S165" s="63" t="s">
        <v>204</v>
      </c>
    </row>
    <row r="166" spans="1:19" s="28" customFormat="1" ht="46.5" customHeight="1">
      <c r="A166" s="56"/>
      <c r="B166" s="56"/>
      <c r="C166" s="105"/>
      <c r="D166" s="103"/>
      <c r="E166" s="44" t="s">
        <v>12</v>
      </c>
      <c r="F166" s="33" t="s">
        <v>203</v>
      </c>
      <c r="G166" s="15">
        <f>SUM(H166,K166,N166,O166,P166)</f>
        <v>2602000</v>
      </c>
      <c r="H166" s="9">
        <v>2100000</v>
      </c>
      <c r="I166" s="9">
        <v>1432436</v>
      </c>
      <c r="J166" s="9">
        <f>H166-I166</f>
        <v>667564</v>
      </c>
      <c r="K166" s="9">
        <v>50000</v>
      </c>
      <c r="L166" s="9">
        <v>44053</v>
      </c>
      <c r="M166" s="9">
        <f>K166-L166</f>
        <v>5947</v>
      </c>
      <c r="N166" s="9">
        <v>452000</v>
      </c>
      <c r="O166" s="9">
        <v>0</v>
      </c>
      <c r="P166" s="9">
        <v>0</v>
      </c>
      <c r="Q166" s="85"/>
      <c r="R166" s="61"/>
      <c r="S166" s="63"/>
    </row>
    <row r="167" spans="1:19" s="7" customFormat="1" ht="46.5" customHeight="1">
      <c r="A167" s="56"/>
      <c r="B167" s="56"/>
      <c r="C167" s="105"/>
      <c r="D167" s="103"/>
      <c r="E167" s="44" t="s">
        <v>13</v>
      </c>
      <c r="F167" s="49"/>
      <c r="G167" s="9">
        <f aca="true" t="shared" si="71" ref="G167:P167">G166-G165</f>
        <v>0</v>
      </c>
      <c r="H167" s="9">
        <f t="shared" si="71"/>
        <v>0</v>
      </c>
      <c r="I167" s="9">
        <f t="shared" si="71"/>
        <v>45903</v>
      </c>
      <c r="J167" s="9">
        <f t="shared" si="71"/>
        <v>-45903</v>
      </c>
      <c r="K167" s="9">
        <f t="shared" si="71"/>
        <v>0</v>
      </c>
      <c r="L167" s="9">
        <f t="shared" si="71"/>
        <v>44053</v>
      </c>
      <c r="M167" s="9">
        <f t="shared" si="71"/>
        <v>-44053</v>
      </c>
      <c r="N167" s="9">
        <f t="shared" si="71"/>
        <v>0</v>
      </c>
      <c r="O167" s="9">
        <f t="shared" si="71"/>
        <v>0</v>
      </c>
      <c r="P167" s="9">
        <f t="shared" si="71"/>
        <v>0</v>
      </c>
      <c r="Q167" s="85"/>
      <c r="R167" s="62"/>
      <c r="S167" s="63"/>
    </row>
    <row r="168" spans="1:19" s="7" customFormat="1" ht="46.5" customHeight="1">
      <c r="A168" s="55" t="s">
        <v>24</v>
      </c>
      <c r="B168" s="55" t="s">
        <v>26</v>
      </c>
      <c r="C168" s="104" t="s">
        <v>40</v>
      </c>
      <c r="D168" s="103" t="s">
        <v>25</v>
      </c>
      <c r="E168" s="48" t="s">
        <v>11</v>
      </c>
      <c r="F168" s="33" t="s">
        <v>205</v>
      </c>
      <c r="G168" s="15">
        <f>SUM(H168,K168,N168,O168,P168)</f>
        <v>1220000</v>
      </c>
      <c r="H168" s="9">
        <v>60000</v>
      </c>
      <c r="I168" s="9">
        <v>9716</v>
      </c>
      <c r="J168" s="9">
        <f>H168-I168</f>
        <v>50284</v>
      </c>
      <c r="K168" s="9">
        <v>130000</v>
      </c>
      <c r="L168" s="9">
        <v>0</v>
      </c>
      <c r="M168" s="9">
        <f>K168-L168</f>
        <v>130000</v>
      </c>
      <c r="N168" s="9">
        <v>0</v>
      </c>
      <c r="O168" s="9">
        <v>1030000</v>
      </c>
      <c r="P168" s="9">
        <v>0</v>
      </c>
      <c r="Q168" s="85" t="s">
        <v>495</v>
      </c>
      <c r="R168" s="60"/>
      <c r="S168" s="17"/>
    </row>
    <row r="169" spans="1:19" s="28" customFormat="1" ht="46.5" customHeight="1">
      <c r="A169" s="56"/>
      <c r="B169" s="56"/>
      <c r="C169" s="104"/>
      <c r="D169" s="103"/>
      <c r="E169" s="48" t="s">
        <v>12</v>
      </c>
      <c r="F169" s="33" t="s">
        <v>205</v>
      </c>
      <c r="G169" s="15">
        <f>SUM(H169,K169,N169,O169,P169)</f>
        <v>1220000</v>
      </c>
      <c r="H169" s="9">
        <v>60000</v>
      </c>
      <c r="I169" s="9">
        <v>9716</v>
      </c>
      <c r="J169" s="9">
        <f>H169-I169</f>
        <v>50284</v>
      </c>
      <c r="K169" s="9">
        <v>130000</v>
      </c>
      <c r="L169" s="9">
        <v>0</v>
      </c>
      <c r="M169" s="9">
        <f>K169-L169</f>
        <v>130000</v>
      </c>
      <c r="N169" s="9">
        <v>0</v>
      </c>
      <c r="O169" s="9">
        <v>1030000</v>
      </c>
      <c r="P169" s="9">
        <v>0</v>
      </c>
      <c r="Q169" s="85"/>
      <c r="R169" s="61"/>
      <c r="S169" s="17"/>
    </row>
    <row r="170" spans="1:19" s="7" customFormat="1" ht="46.5" customHeight="1">
      <c r="A170" s="56"/>
      <c r="B170" s="56"/>
      <c r="C170" s="104"/>
      <c r="D170" s="103"/>
      <c r="E170" s="48" t="s">
        <v>13</v>
      </c>
      <c r="F170" s="49"/>
      <c r="G170" s="9">
        <f aca="true" t="shared" si="72" ref="G170:P170">G169-G168</f>
        <v>0</v>
      </c>
      <c r="H170" s="9">
        <f t="shared" si="72"/>
        <v>0</v>
      </c>
      <c r="I170" s="9">
        <f t="shared" si="72"/>
        <v>0</v>
      </c>
      <c r="J170" s="9">
        <f t="shared" si="72"/>
        <v>0</v>
      </c>
      <c r="K170" s="9">
        <f t="shared" si="72"/>
        <v>0</v>
      </c>
      <c r="L170" s="9">
        <f t="shared" si="72"/>
        <v>0</v>
      </c>
      <c r="M170" s="9">
        <f t="shared" si="72"/>
        <v>0</v>
      </c>
      <c r="N170" s="9">
        <f t="shared" si="72"/>
        <v>0</v>
      </c>
      <c r="O170" s="9">
        <f t="shared" si="72"/>
        <v>0</v>
      </c>
      <c r="P170" s="9">
        <f t="shared" si="72"/>
        <v>0</v>
      </c>
      <c r="Q170" s="85"/>
      <c r="R170" s="62"/>
      <c r="S170" s="17"/>
    </row>
    <row r="171" spans="1:19" s="7" customFormat="1" ht="46.5" customHeight="1">
      <c r="A171" s="55" t="s">
        <v>24</v>
      </c>
      <c r="B171" s="55" t="s">
        <v>26</v>
      </c>
      <c r="C171" s="104" t="s">
        <v>41</v>
      </c>
      <c r="D171" s="103" t="s">
        <v>25</v>
      </c>
      <c r="E171" s="48" t="s">
        <v>11</v>
      </c>
      <c r="F171" s="33" t="s">
        <v>206</v>
      </c>
      <c r="G171" s="15">
        <f>SUM(H171,K171,N171,O171,P171)</f>
        <v>2204000</v>
      </c>
      <c r="H171" s="9">
        <v>500000</v>
      </c>
      <c r="I171" s="9">
        <v>726</v>
      </c>
      <c r="J171" s="9">
        <f>H171-I171</f>
        <v>499274</v>
      </c>
      <c r="K171" s="9">
        <v>0</v>
      </c>
      <c r="L171" s="9">
        <v>0</v>
      </c>
      <c r="M171" s="9">
        <f>K171-L171</f>
        <v>0</v>
      </c>
      <c r="N171" s="9">
        <v>1574000</v>
      </c>
      <c r="O171" s="9">
        <v>130000</v>
      </c>
      <c r="P171" s="9">
        <v>0</v>
      </c>
      <c r="Q171" s="85" t="s">
        <v>496</v>
      </c>
      <c r="R171" s="60"/>
      <c r="S171" s="63"/>
    </row>
    <row r="172" spans="1:19" s="28" customFormat="1" ht="46.5" customHeight="1">
      <c r="A172" s="56"/>
      <c r="B172" s="56"/>
      <c r="C172" s="104"/>
      <c r="D172" s="103"/>
      <c r="E172" s="48" t="s">
        <v>12</v>
      </c>
      <c r="F172" s="33" t="s">
        <v>206</v>
      </c>
      <c r="G172" s="15">
        <f>SUM(H172,K172,N172,O172,P172)</f>
        <v>2204000</v>
      </c>
      <c r="H172" s="9">
        <v>500000</v>
      </c>
      <c r="I172" s="9">
        <v>446515</v>
      </c>
      <c r="J172" s="9">
        <f>H172-I172</f>
        <v>53485</v>
      </c>
      <c r="K172" s="9">
        <v>0</v>
      </c>
      <c r="L172" s="9">
        <v>0</v>
      </c>
      <c r="M172" s="9">
        <f>K172-L172</f>
        <v>0</v>
      </c>
      <c r="N172" s="9">
        <v>1574000</v>
      </c>
      <c r="O172" s="9">
        <v>130000</v>
      </c>
      <c r="P172" s="9">
        <v>0</v>
      </c>
      <c r="Q172" s="85"/>
      <c r="R172" s="61"/>
      <c r="S172" s="63"/>
    </row>
    <row r="173" spans="1:19" s="7" customFormat="1" ht="41.25" customHeight="1">
      <c r="A173" s="56"/>
      <c r="B173" s="56"/>
      <c r="C173" s="104"/>
      <c r="D173" s="103"/>
      <c r="E173" s="48" t="s">
        <v>13</v>
      </c>
      <c r="F173" s="49"/>
      <c r="G173" s="9">
        <f aca="true" t="shared" si="73" ref="G173:P173">G172-G171</f>
        <v>0</v>
      </c>
      <c r="H173" s="9">
        <f t="shared" si="73"/>
        <v>0</v>
      </c>
      <c r="I173" s="9">
        <f t="shared" si="73"/>
        <v>445789</v>
      </c>
      <c r="J173" s="9">
        <f t="shared" si="73"/>
        <v>-445789</v>
      </c>
      <c r="K173" s="9">
        <f t="shared" si="73"/>
        <v>0</v>
      </c>
      <c r="L173" s="9">
        <f t="shared" si="73"/>
        <v>0</v>
      </c>
      <c r="M173" s="9">
        <f t="shared" si="73"/>
        <v>0</v>
      </c>
      <c r="N173" s="9">
        <f t="shared" si="73"/>
        <v>0</v>
      </c>
      <c r="O173" s="9">
        <f t="shared" si="73"/>
        <v>0</v>
      </c>
      <c r="P173" s="9">
        <f t="shared" si="73"/>
        <v>0</v>
      </c>
      <c r="Q173" s="85"/>
      <c r="R173" s="62"/>
      <c r="S173" s="63"/>
    </row>
    <row r="174" spans="1:19" s="7" customFormat="1" ht="46.5" customHeight="1">
      <c r="A174" s="55" t="s">
        <v>24</v>
      </c>
      <c r="B174" s="55" t="s">
        <v>26</v>
      </c>
      <c r="C174" s="105" t="s">
        <v>42</v>
      </c>
      <c r="D174" s="103" t="s">
        <v>25</v>
      </c>
      <c r="E174" s="44" t="s">
        <v>11</v>
      </c>
      <c r="F174" s="33" t="s">
        <v>207</v>
      </c>
      <c r="G174" s="15">
        <f>SUM(H174,K174,N174,O174,P174)</f>
        <v>3302160</v>
      </c>
      <c r="H174" s="9">
        <v>200000</v>
      </c>
      <c r="I174" s="9">
        <v>108828</v>
      </c>
      <c r="J174" s="9">
        <f>H174-I174</f>
        <v>91172</v>
      </c>
      <c r="K174" s="9">
        <v>0</v>
      </c>
      <c r="L174" s="9">
        <v>0</v>
      </c>
      <c r="M174" s="9">
        <f>K174-L174</f>
        <v>0</v>
      </c>
      <c r="N174" s="9">
        <v>302160</v>
      </c>
      <c r="O174" s="9">
        <v>2800000</v>
      </c>
      <c r="P174" s="9">
        <v>0</v>
      </c>
      <c r="Q174" s="85" t="s">
        <v>497</v>
      </c>
      <c r="R174" s="60"/>
      <c r="S174" s="17"/>
    </row>
    <row r="175" spans="1:19" s="28" customFormat="1" ht="46.5" customHeight="1">
      <c r="A175" s="56"/>
      <c r="B175" s="56"/>
      <c r="C175" s="105"/>
      <c r="D175" s="103"/>
      <c r="E175" s="44" t="s">
        <v>12</v>
      </c>
      <c r="F175" s="33" t="s">
        <v>207</v>
      </c>
      <c r="G175" s="15">
        <f>SUM(H175,K175,N175,O175,P175)</f>
        <v>3302160</v>
      </c>
      <c r="H175" s="9">
        <v>200000</v>
      </c>
      <c r="I175" s="9">
        <v>200000</v>
      </c>
      <c r="J175" s="9">
        <f>H175-I175</f>
        <v>0</v>
      </c>
      <c r="K175" s="9">
        <v>0</v>
      </c>
      <c r="L175" s="9">
        <v>0</v>
      </c>
      <c r="M175" s="9">
        <f>K175-L175</f>
        <v>0</v>
      </c>
      <c r="N175" s="9">
        <v>602160</v>
      </c>
      <c r="O175" s="9">
        <v>2500000</v>
      </c>
      <c r="P175" s="9">
        <v>0</v>
      </c>
      <c r="Q175" s="85"/>
      <c r="R175" s="61"/>
      <c r="S175" s="17"/>
    </row>
    <row r="176" spans="1:19" s="7" customFormat="1" ht="46.5" customHeight="1">
      <c r="A176" s="56"/>
      <c r="B176" s="56"/>
      <c r="C176" s="105"/>
      <c r="D176" s="103"/>
      <c r="E176" s="44" t="s">
        <v>13</v>
      </c>
      <c r="F176" s="49"/>
      <c r="G176" s="9">
        <f aca="true" t="shared" si="74" ref="G176:P176">G175-G174</f>
        <v>0</v>
      </c>
      <c r="H176" s="9">
        <f t="shared" si="74"/>
        <v>0</v>
      </c>
      <c r="I176" s="9">
        <f t="shared" si="74"/>
        <v>91172</v>
      </c>
      <c r="J176" s="9">
        <f t="shared" si="74"/>
        <v>-91172</v>
      </c>
      <c r="K176" s="9">
        <f t="shared" si="74"/>
        <v>0</v>
      </c>
      <c r="L176" s="9">
        <f t="shared" si="74"/>
        <v>0</v>
      </c>
      <c r="M176" s="9">
        <f t="shared" si="74"/>
        <v>0</v>
      </c>
      <c r="N176" s="9">
        <f t="shared" si="74"/>
        <v>300000</v>
      </c>
      <c r="O176" s="9">
        <f t="shared" si="74"/>
        <v>-300000</v>
      </c>
      <c r="P176" s="9">
        <f t="shared" si="74"/>
        <v>0</v>
      </c>
      <c r="Q176" s="85"/>
      <c r="R176" s="62"/>
      <c r="S176" s="17"/>
    </row>
    <row r="177" spans="1:19" s="7" customFormat="1" ht="46.5" customHeight="1">
      <c r="A177" s="55" t="s">
        <v>24</v>
      </c>
      <c r="B177" s="55" t="s">
        <v>26</v>
      </c>
      <c r="C177" s="105" t="s">
        <v>43</v>
      </c>
      <c r="D177" s="103" t="s">
        <v>25</v>
      </c>
      <c r="E177" s="44" t="s">
        <v>11</v>
      </c>
      <c r="F177" s="33" t="s">
        <v>208</v>
      </c>
      <c r="G177" s="15">
        <f>SUM(H177,K177,N177,O177,P177)</f>
        <v>2002000</v>
      </c>
      <c r="H177" s="9">
        <v>1300000</v>
      </c>
      <c r="I177" s="9">
        <v>426655</v>
      </c>
      <c r="J177" s="9">
        <f>H177-I177</f>
        <v>873345</v>
      </c>
      <c r="K177" s="9">
        <v>200000</v>
      </c>
      <c r="L177" s="9">
        <v>0</v>
      </c>
      <c r="M177" s="9">
        <f>K177-L177</f>
        <v>200000</v>
      </c>
      <c r="N177" s="9">
        <v>502000</v>
      </c>
      <c r="O177" s="9">
        <v>0</v>
      </c>
      <c r="P177" s="9">
        <v>0</v>
      </c>
      <c r="Q177" s="85" t="s">
        <v>498</v>
      </c>
      <c r="R177" s="60"/>
      <c r="S177" s="63" t="s">
        <v>209</v>
      </c>
    </row>
    <row r="178" spans="1:19" s="28" customFormat="1" ht="46.5" customHeight="1">
      <c r="A178" s="56"/>
      <c r="B178" s="56"/>
      <c r="C178" s="105"/>
      <c r="D178" s="103"/>
      <c r="E178" s="44" t="s">
        <v>12</v>
      </c>
      <c r="F178" s="33" t="s">
        <v>208</v>
      </c>
      <c r="G178" s="15">
        <f>SUM(H178,K178,N178,O178,P178)</f>
        <v>2002000</v>
      </c>
      <c r="H178" s="9">
        <v>1300000</v>
      </c>
      <c r="I178" s="9">
        <v>494811</v>
      </c>
      <c r="J178" s="9">
        <f>H178-I178</f>
        <v>805189</v>
      </c>
      <c r="K178" s="9">
        <v>200000</v>
      </c>
      <c r="L178" s="9">
        <v>0</v>
      </c>
      <c r="M178" s="9">
        <f>K178-L178</f>
        <v>200000</v>
      </c>
      <c r="N178" s="9">
        <v>502000</v>
      </c>
      <c r="O178" s="9">
        <v>0</v>
      </c>
      <c r="P178" s="9">
        <v>0</v>
      </c>
      <c r="Q178" s="85"/>
      <c r="R178" s="61"/>
      <c r="S178" s="63"/>
    </row>
    <row r="179" spans="1:19" s="7" customFormat="1" ht="46.5" customHeight="1">
      <c r="A179" s="56"/>
      <c r="B179" s="56"/>
      <c r="C179" s="105"/>
      <c r="D179" s="103"/>
      <c r="E179" s="44" t="s">
        <v>13</v>
      </c>
      <c r="F179" s="49"/>
      <c r="G179" s="9">
        <f aca="true" t="shared" si="75" ref="G179:P179">G178-G177</f>
        <v>0</v>
      </c>
      <c r="H179" s="9">
        <f t="shared" si="75"/>
        <v>0</v>
      </c>
      <c r="I179" s="9">
        <f t="shared" si="75"/>
        <v>68156</v>
      </c>
      <c r="J179" s="9">
        <f t="shared" si="75"/>
        <v>-68156</v>
      </c>
      <c r="K179" s="9">
        <f t="shared" si="75"/>
        <v>0</v>
      </c>
      <c r="L179" s="9">
        <f t="shared" si="75"/>
        <v>0</v>
      </c>
      <c r="M179" s="9">
        <f t="shared" si="75"/>
        <v>0</v>
      </c>
      <c r="N179" s="9">
        <f t="shared" si="75"/>
        <v>0</v>
      </c>
      <c r="O179" s="9">
        <f t="shared" si="75"/>
        <v>0</v>
      </c>
      <c r="P179" s="9">
        <f t="shared" si="75"/>
        <v>0</v>
      </c>
      <c r="Q179" s="85"/>
      <c r="R179" s="62"/>
      <c r="S179" s="63"/>
    </row>
    <row r="180" spans="1:19" s="7" customFormat="1" ht="46.5" customHeight="1">
      <c r="A180" s="55" t="s">
        <v>24</v>
      </c>
      <c r="B180" s="55" t="s">
        <v>26</v>
      </c>
      <c r="C180" s="104" t="s">
        <v>44</v>
      </c>
      <c r="D180" s="103" t="s">
        <v>25</v>
      </c>
      <c r="E180" s="48" t="s">
        <v>11</v>
      </c>
      <c r="F180" s="33" t="s">
        <v>210</v>
      </c>
      <c r="G180" s="15">
        <f>SUM(H180,K180,N180,O180,P180)</f>
        <v>1350000</v>
      </c>
      <c r="H180" s="9">
        <v>1100000</v>
      </c>
      <c r="I180" s="9">
        <v>609679</v>
      </c>
      <c r="J180" s="9">
        <f>H180-I180</f>
        <v>490321</v>
      </c>
      <c r="K180" s="9">
        <v>250000</v>
      </c>
      <c r="L180" s="9">
        <v>26469</v>
      </c>
      <c r="M180" s="9">
        <f>K180-L180</f>
        <v>223531</v>
      </c>
      <c r="N180" s="9">
        <v>0</v>
      </c>
      <c r="O180" s="9">
        <v>0</v>
      </c>
      <c r="P180" s="9">
        <v>0</v>
      </c>
      <c r="Q180" s="85" t="s">
        <v>500</v>
      </c>
      <c r="R180" s="60"/>
      <c r="S180" s="17"/>
    </row>
    <row r="181" spans="1:19" s="28" customFormat="1" ht="46.5" customHeight="1">
      <c r="A181" s="56"/>
      <c r="B181" s="56"/>
      <c r="C181" s="104"/>
      <c r="D181" s="103"/>
      <c r="E181" s="48" t="s">
        <v>12</v>
      </c>
      <c r="F181" s="33" t="s">
        <v>210</v>
      </c>
      <c r="G181" s="15">
        <f>SUM(H181,K181,N181,O181,P181)</f>
        <v>1350000</v>
      </c>
      <c r="H181" s="9">
        <v>1100000</v>
      </c>
      <c r="I181" s="9">
        <v>991599</v>
      </c>
      <c r="J181" s="9">
        <f>H181-I181</f>
        <v>108401</v>
      </c>
      <c r="K181" s="9">
        <v>250000</v>
      </c>
      <c r="L181" s="9">
        <v>190390</v>
      </c>
      <c r="M181" s="9">
        <f>K181-L181</f>
        <v>59610</v>
      </c>
      <c r="N181" s="9">
        <v>0</v>
      </c>
      <c r="O181" s="9">
        <v>0</v>
      </c>
      <c r="P181" s="9">
        <v>0</v>
      </c>
      <c r="Q181" s="85"/>
      <c r="R181" s="61"/>
      <c r="S181" s="17"/>
    </row>
    <row r="182" spans="1:19" s="7" customFormat="1" ht="46.5" customHeight="1">
      <c r="A182" s="56"/>
      <c r="B182" s="56"/>
      <c r="C182" s="104"/>
      <c r="D182" s="103"/>
      <c r="E182" s="48" t="s">
        <v>13</v>
      </c>
      <c r="F182" s="49"/>
      <c r="G182" s="9">
        <f aca="true" t="shared" si="76" ref="G182:P182">G181-G180</f>
        <v>0</v>
      </c>
      <c r="H182" s="9">
        <f t="shared" si="76"/>
        <v>0</v>
      </c>
      <c r="I182" s="9">
        <f t="shared" si="76"/>
        <v>381920</v>
      </c>
      <c r="J182" s="9">
        <f t="shared" si="76"/>
        <v>-381920</v>
      </c>
      <c r="K182" s="9">
        <f t="shared" si="76"/>
        <v>0</v>
      </c>
      <c r="L182" s="9">
        <f t="shared" si="76"/>
        <v>163921</v>
      </c>
      <c r="M182" s="9">
        <f t="shared" si="76"/>
        <v>-163921</v>
      </c>
      <c r="N182" s="9">
        <f t="shared" si="76"/>
        <v>0</v>
      </c>
      <c r="O182" s="9">
        <f t="shared" si="76"/>
        <v>0</v>
      </c>
      <c r="P182" s="9">
        <f t="shared" si="76"/>
        <v>0</v>
      </c>
      <c r="Q182" s="85"/>
      <c r="R182" s="62"/>
      <c r="S182" s="17"/>
    </row>
    <row r="183" spans="1:19" s="7" customFormat="1" ht="46.5" customHeight="1">
      <c r="A183" s="55" t="s">
        <v>24</v>
      </c>
      <c r="B183" s="55" t="s">
        <v>26</v>
      </c>
      <c r="C183" s="104" t="s">
        <v>211</v>
      </c>
      <c r="D183" s="103" t="s">
        <v>25</v>
      </c>
      <c r="E183" s="48" t="s">
        <v>11</v>
      </c>
      <c r="F183" s="33" t="s">
        <v>212</v>
      </c>
      <c r="G183" s="15">
        <f>SUM(H183,K183,N183,O183,P183)</f>
        <v>703600</v>
      </c>
      <c r="H183" s="9"/>
      <c r="I183" s="9">
        <v>0</v>
      </c>
      <c r="J183" s="9">
        <f>H183-I183</f>
        <v>0</v>
      </c>
      <c r="K183" s="9">
        <v>703600</v>
      </c>
      <c r="L183" s="9">
        <v>17920</v>
      </c>
      <c r="M183" s="9">
        <f>K183-L183</f>
        <v>685680</v>
      </c>
      <c r="N183" s="9">
        <v>0</v>
      </c>
      <c r="O183" s="9">
        <v>0</v>
      </c>
      <c r="P183" s="9">
        <v>0</v>
      </c>
      <c r="Q183" s="85" t="s">
        <v>544</v>
      </c>
      <c r="R183" s="24"/>
      <c r="S183" s="63" t="s">
        <v>213</v>
      </c>
    </row>
    <row r="184" spans="1:19" s="28" customFormat="1" ht="46.5" customHeight="1">
      <c r="A184" s="56"/>
      <c r="B184" s="56"/>
      <c r="C184" s="104"/>
      <c r="D184" s="103"/>
      <c r="E184" s="48" t="s">
        <v>12</v>
      </c>
      <c r="F184" s="33" t="s">
        <v>212</v>
      </c>
      <c r="G184" s="15">
        <f>SUM(H184,K184,N184,O184,P184)</f>
        <v>703600</v>
      </c>
      <c r="H184" s="9"/>
      <c r="I184" s="9">
        <v>0</v>
      </c>
      <c r="J184" s="9">
        <f>H184-I184</f>
        <v>0</v>
      </c>
      <c r="K184" s="9">
        <v>703600</v>
      </c>
      <c r="L184" s="9">
        <v>145762</v>
      </c>
      <c r="M184" s="9">
        <f>K184-L184</f>
        <v>557838</v>
      </c>
      <c r="N184" s="9">
        <v>0</v>
      </c>
      <c r="O184" s="9">
        <v>0</v>
      </c>
      <c r="P184" s="9">
        <v>0</v>
      </c>
      <c r="Q184" s="85"/>
      <c r="R184" s="24"/>
      <c r="S184" s="63"/>
    </row>
    <row r="185" spans="1:19" s="7" customFormat="1" ht="46.5" customHeight="1">
      <c r="A185" s="56"/>
      <c r="B185" s="56"/>
      <c r="C185" s="104"/>
      <c r="D185" s="103"/>
      <c r="E185" s="48" t="s">
        <v>13</v>
      </c>
      <c r="F185" s="49"/>
      <c r="G185" s="9">
        <f aca="true" t="shared" si="77" ref="G185:P185">G184-G183</f>
        <v>0</v>
      </c>
      <c r="H185" s="9">
        <f t="shared" si="77"/>
        <v>0</v>
      </c>
      <c r="I185" s="9">
        <f t="shared" si="77"/>
        <v>0</v>
      </c>
      <c r="J185" s="9">
        <f t="shared" si="77"/>
        <v>0</v>
      </c>
      <c r="K185" s="9">
        <f t="shared" si="77"/>
        <v>0</v>
      </c>
      <c r="L185" s="9">
        <f t="shared" si="77"/>
        <v>127842</v>
      </c>
      <c r="M185" s="9">
        <f t="shared" si="77"/>
        <v>-127842</v>
      </c>
      <c r="N185" s="9">
        <f t="shared" si="77"/>
        <v>0</v>
      </c>
      <c r="O185" s="9">
        <f t="shared" si="77"/>
        <v>0</v>
      </c>
      <c r="P185" s="9">
        <f t="shared" si="77"/>
        <v>0</v>
      </c>
      <c r="Q185" s="85"/>
      <c r="R185" s="24"/>
      <c r="S185" s="63"/>
    </row>
    <row r="186" spans="1:19" s="7" customFormat="1" ht="46.5" customHeight="1">
      <c r="A186" s="55" t="s">
        <v>24</v>
      </c>
      <c r="B186" s="55" t="s">
        <v>26</v>
      </c>
      <c r="C186" s="104" t="s">
        <v>214</v>
      </c>
      <c r="D186" s="103" t="s">
        <v>25</v>
      </c>
      <c r="E186" s="48" t="s">
        <v>11</v>
      </c>
      <c r="F186" s="33" t="s">
        <v>215</v>
      </c>
      <c r="G186" s="15">
        <f>SUM(H186,K186,N186,O186,P186)</f>
        <v>451740</v>
      </c>
      <c r="H186" s="9">
        <v>0</v>
      </c>
      <c r="I186" s="9">
        <v>0</v>
      </c>
      <c r="J186" s="9">
        <f>H186-I186</f>
        <v>0</v>
      </c>
      <c r="K186" s="9">
        <v>60240</v>
      </c>
      <c r="L186" s="9">
        <v>13088</v>
      </c>
      <c r="M186" s="9">
        <f>K186-L186</f>
        <v>47152</v>
      </c>
      <c r="N186" s="9">
        <v>391500</v>
      </c>
      <c r="O186" s="9">
        <v>0</v>
      </c>
      <c r="P186" s="9">
        <v>0</v>
      </c>
      <c r="Q186" s="85" t="s">
        <v>472</v>
      </c>
      <c r="R186" s="24"/>
      <c r="S186" s="63" t="s">
        <v>213</v>
      </c>
    </row>
    <row r="187" spans="1:19" s="28" customFormat="1" ht="46.5" customHeight="1">
      <c r="A187" s="56"/>
      <c r="B187" s="56"/>
      <c r="C187" s="104"/>
      <c r="D187" s="103"/>
      <c r="E187" s="48" t="s">
        <v>12</v>
      </c>
      <c r="F187" s="33" t="s">
        <v>215</v>
      </c>
      <c r="G187" s="15">
        <f>SUM(H187,K187,N187,O187,P187)</f>
        <v>451740</v>
      </c>
      <c r="H187" s="9">
        <v>0</v>
      </c>
      <c r="I187" s="9">
        <v>0</v>
      </c>
      <c r="J187" s="9">
        <f>H187-I187</f>
        <v>0</v>
      </c>
      <c r="K187" s="9">
        <v>60240</v>
      </c>
      <c r="L187" s="9">
        <v>15220</v>
      </c>
      <c r="M187" s="9">
        <f>K187-L187</f>
        <v>45020</v>
      </c>
      <c r="N187" s="9">
        <v>391500</v>
      </c>
      <c r="O187" s="9">
        <v>0</v>
      </c>
      <c r="P187" s="9">
        <v>0</v>
      </c>
      <c r="Q187" s="85"/>
      <c r="R187" s="24"/>
      <c r="S187" s="63"/>
    </row>
    <row r="188" spans="1:19" s="7" customFormat="1" ht="46.5" customHeight="1">
      <c r="A188" s="56"/>
      <c r="B188" s="56"/>
      <c r="C188" s="104"/>
      <c r="D188" s="103"/>
      <c r="E188" s="48" t="s">
        <v>13</v>
      </c>
      <c r="F188" s="49"/>
      <c r="G188" s="9">
        <f aca="true" t="shared" si="78" ref="G188:P188">G187-G186</f>
        <v>0</v>
      </c>
      <c r="H188" s="9">
        <f t="shared" si="78"/>
        <v>0</v>
      </c>
      <c r="I188" s="9">
        <f t="shared" si="78"/>
        <v>0</v>
      </c>
      <c r="J188" s="9">
        <f t="shared" si="78"/>
        <v>0</v>
      </c>
      <c r="K188" s="9">
        <f t="shared" si="78"/>
        <v>0</v>
      </c>
      <c r="L188" s="9">
        <f t="shared" si="78"/>
        <v>2132</v>
      </c>
      <c r="M188" s="9">
        <f t="shared" si="78"/>
        <v>-2132</v>
      </c>
      <c r="N188" s="9">
        <f t="shared" si="78"/>
        <v>0</v>
      </c>
      <c r="O188" s="9">
        <f t="shared" si="78"/>
        <v>0</v>
      </c>
      <c r="P188" s="9">
        <f t="shared" si="78"/>
        <v>0</v>
      </c>
      <c r="Q188" s="85"/>
      <c r="R188" s="24"/>
      <c r="S188" s="63"/>
    </row>
    <row r="189" spans="1:19" s="7" customFormat="1" ht="43.5" customHeight="1">
      <c r="A189" s="55" t="s">
        <v>24</v>
      </c>
      <c r="B189" s="55" t="s">
        <v>26</v>
      </c>
      <c r="C189" s="104" t="s">
        <v>216</v>
      </c>
      <c r="D189" s="103" t="s">
        <v>25</v>
      </c>
      <c r="E189" s="48" t="s">
        <v>11</v>
      </c>
      <c r="F189" s="33" t="s">
        <v>217</v>
      </c>
      <c r="G189" s="15">
        <f>SUM(H189,K189,N189,O189,P189)</f>
        <v>300000</v>
      </c>
      <c r="H189" s="9">
        <v>0</v>
      </c>
      <c r="I189" s="9">
        <v>0</v>
      </c>
      <c r="J189" s="9">
        <f>H189-I189</f>
        <v>0</v>
      </c>
      <c r="K189" s="9">
        <v>0</v>
      </c>
      <c r="L189" s="9">
        <v>0</v>
      </c>
      <c r="M189" s="9">
        <f>K189-L189</f>
        <v>0</v>
      </c>
      <c r="N189" s="9">
        <v>50000</v>
      </c>
      <c r="O189" s="9">
        <v>250000</v>
      </c>
      <c r="P189" s="9">
        <v>0</v>
      </c>
      <c r="Q189" s="85" t="s">
        <v>194</v>
      </c>
      <c r="R189" s="24"/>
      <c r="S189" s="17"/>
    </row>
    <row r="190" spans="1:19" s="28" customFormat="1" ht="43.5" customHeight="1">
      <c r="A190" s="56"/>
      <c r="B190" s="56"/>
      <c r="C190" s="104"/>
      <c r="D190" s="103"/>
      <c r="E190" s="48" t="s">
        <v>12</v>
      </c>
      <c r="F190" s="33" t="s">
        <v>217</v>
      </c>
      <c r="G190" s="15">
        <f>SUM(H190,K190,N190,O190,P190)</f>
        <v>300000</v>
      </c>
      <c r="H190" s="9">
        <v>0</v>
      </c>
      <c r="I190" s="9">
        <v>0</v>
      </c>
      <c r="J190" s="9">
        <f>H190-I190</f>
        <v>0</v>
      </c>
      <c r="K190" s="9">
        <v>0</v>
      </c>
      <c r="L190" s="9">
        <v>0</v>
      </c>
      <c r="M190" s="9">
        <f>K190-L190</f>
        <v>0</v>
      </c>
      <c r="N190" s="9">
        <v>250000</v>
      </c>
      <c r="O190" s="9">
        <v>50000</v>
      </c>
      <c r="P190" s="9">
        <v>0</v>
      </c>
      <c r="Q190" s="85"/>
      <c r="R190" s="24"/>
      <c r="S190" s="17"/>
    </row>
    <row r="191" spans="1:19" s="7" customFormat="1" ht="43.5" customHeight="1">
      <c r="A191" s="56"/>
      <c r="B191" s="56"/>
      <c r="C191" s="104"/>
      <c r="D191" s="103"/>
      <c r="E191" s="48" t="s">
        <v>13</v>
      </c>
      <c r="F191" s="49"/>
      <c r="G191" s="9">
        <f aca="true" t="shared" si="79" ref="G191:P191">G190-G189</f>
        <v>0</v>
      </c>
      <c r="H191" s="9">
        <f t="shared" si="79"/>
        <v>0</v>
      </c>
      <c r="I191" s="9">
        <f t="shared" si="79"/>
        <v>0</v>
      </c>
      <c r="J191" s="9">
        <f t="shared" si="79"/>
        <v>0</v>
      </c>
      <c r="K191" s="9">
        <f t="shared" si="79"/>
        <v>0</v>
      </c>
      <c r="L191" s="9">
        <f t="shared" si="79"/>
        <v>0</v>
      </c>
      <c r="M191" s="9">
        <f t="shared" si="79"/>
        <v>0</v>
      </c>
      <c r="N191" s="9">
        <f t="shared" si="79"/>
        <v>200000</v>
      </c>
      <c r="O191" s="9">
        <f t="shared" si="79"/>
        <v>-200000</v>
      </c>
      <c r="P191" s="9">
        <f t="shared" si="79"/>
        <v>0</v>
      </c>
      <c r="Q191" s="85"/>
      <c r="R191" s="24"/>
      <c r="S191" s="17"/>
    </row>
    <row r="192" spans="1:19" s="7" customFormat="1" ht="43.5" customHeight="1">
      <c r="A192" s="55" t="s">
        <v>24</v>
      </c>
      <c r="B192" s="55" t="s">
        <v>26</v>
      </c>
      <c r="C192" s="104" t="s">
        <v>218</v>
      </c>
      <c r="D192" s="103" t="s">
        <v>25</v>
      </c>
      <c r="E192" s="48" t="s">
        <v>11</v>
      </c>
      <c r="F192" s="33" t="s">
        <v>219</v>
      </c>
      <c r="G192" s="15">
        <f>SUM(H192,K192,N192,O192,P192)</f>
        <v>700000</v>
      </c>
      <c r="H192" s="9">
        <v>0</v>
      </c>
      <c r="I192" s="9">
        <v>0</v>
      </c>
      <c r="J192" s="9">
        <f>H192-I192</f>
        <v>0</v>
      </c>
      <c r="K192" s="9">
        <v>0</v>
      </c>
      <c r="L192" s="9">
        <v>0</v>
      </c>
      <c r="M192" s="9">
        <f>K192-L192</f>
        <v>0</v>
      </c>
      <c r="N192" s="9">
        <v>50000</v>
      </c>
      <c r="O192" s="9">
        <v>650000</v>
      </c>
      <c r="P192" s="9">
        <v>0</v>
      </c>
      <c r="Q192" s="85" t="s">
        <v>194</v>
      </c>
      <c r="R192" s="24"/>
      <c r="S192" s="17"/>
    </row>
    <row r="193" spans="1:19" s="28" customFormat="1" ht="43.5" customHeight="1">
      <c r="A193" s="56"/>
      <c r="B193" s="56"/>
      <c r="C193" s="104"/>
      <c r="D193" s="103"/>
      <c r="E193" s="48" t="s">
        <v>12</v>
      </c>
      <c r="F193" s="33" t="s">
        <v>219</v>
      </c>
      <c r="G193" s="15">
        <f>SUM(H193,K193,N193,O193,P193)</f>
        <v>700000</v>
      </c>
      <c r="H193" s="9">
        <v>0</v>
      </c>
      <c r="I193" s="9">
        <v>0</v>
      </c>
      <c r="J193" s="9">
        <f>H193-I193</f>
        <v>0</v>
      </c>
      <c r="K193" s="9">
        <v>0</v>
      </c>
      <c r="L193" s="9">
        <v>0</v>
      </c>
      <c r="M193" s="9">
        <f>K193-L193</f>
        <v>0</v>
      </c>
      <c r="N193" s="9">
        <v>300000</v>
      </c>
      <c r="O193" s="9">
        <v>400000</v>
      </c>
      <c r="P193" s="9">
        <v>0</v>
      </c>
      <c r="Q193" s="85"/>
      <c r="R193" s="24"/>
      <c r="S193" s="17"/>
    </row>
    <row r="194" spans="1:19" s="7" customFormat="1" ht="43.5" customHeight="1">
      <c r="A194" s="56"/>
      <c r="B194" s="56"/>
      <c r="C194" s="104"/>
      <c r="D194" s="103"/>
      <c r="E194" s="48" t="s">
        <v>13</v>
      </c>
      <c r="F194" s="49"/>
      <c r="G194" s="9">
        <f aca="true" t="shared" si="80" ref="G194:P194">G193-G192</f>
        <v>0</v>
      </c>
      <c r="H194" s="9">
        <f t="shared" si="80"/>
        <v>0</v>
      </c>
      <c r="I194" s="9">
        <f t="shared" si="80"/>
        <v>0</v>
      </c>
      <c r="J194" s="9">
        <f t="shared" si="80"/>
        <v>0</v>
      </c>
      <c r="K194" s="9">
        <f t="shared" si="80"/>
        <v>0</v>
      </c>
      <c r="L194" s="9">
        <f t="shared" si="80"/>
        <v>0</v>
      </c>
      <c r="M194" s="9">
        <f t="shared" si="80"/>
        <v>0</v>
      </c>
      <c r="N194" s="9">
        <f t="shared" si="80"/>
        <v>250000</v>
      </c>
      <c r="O194" s="9">
        <f t="shared" si="80"/>
        <v>-250000</v>
      </c>
      <c r="P194" s="9">
        <f t="shared" si="80"/>
        <v>0</v>
      </c>
      <c r="Q194" s="85"/>
      <c r="R194" s="24"/>
      <c r="S194" s="17"/>
    </row>
    <row r="195" spans="1:19" s="7" customFormat="1" ht="43.5" customHeight="1">
      <c r="A195" s="55" t="s">
        <v>24</v>
      </c>
      <c r="B195" s="55" t="s">
        <v>26</v>
      </c>
      <c r="C195" s="104" t="s">
        <v>220</v>
      </c>
      <c r="D195" s="103" t="s">
        <v>25</v>
      </c>
      <c r="E195" s="48" t="s">
        <v>11</v>
      </c>
      <c r="F195" s="33" t="s">
        <v>221</v>
      </c>
      <c r="G195" s="15">
        <f>SUM(H195,K195,N195,O195,P195)</f>
        <v>1600000</v>
      </c>
      <c r="H195" s="9">
        <v>0</v>
      </c>
      <c r="I195" s="9">
        <v>0</v>
      </c>
      <c r="J195" s="9">
        <f>H195-I195</f>
        <v>0</v>
      </c>
      <c r="K195" s="9">
        <v>0</v>
      </c>
      <c r="L195" s="9">
        <v>0</v>
      </c>
      <c r="M195" s="9">
        <f>K195-L195</f>
        <v>0</v>
      </c>
      <c r="N195" s="9">
        <v>70000</v>
      </c>
      <c r="O195" s="9">
        <v>1530000</v>
      </c>
      <c r="P195" s="9">
        <v>0</v>
      </c>
      <c r="Q195" s="85" t="s">
        <v>194</v>
      </c>
      <c r="R195" s="24"/>
      <c r="S195" s="17"/>
    </row>
    <row r="196" spans="1:19" s="28" customFormat="1" ht="43.5" customHeight="1">
      <c r="A196" s="56"/>
      <c r="B196" s="56"/>
      <c r="C196" s="104"/>
      <c r="D196" s="103"/>
      <c r="E196" s="48" t="s">
        <v>12</v>
      </c>
      <c r="F196" s="33" t="s">
        <v>221</v>
      </c>
      <c r="G196" s="15">
        <f>SUM(H196,K196,N196,O196,P196)</f>
        <v>1600000</v>
      </c>
      <c r="H196" s="9">
        <v>0</v>
      </c>
      <c r="I196" s="9">
        <v>0</v>
      </c>
      <c r="J196" s="9">
        <f>H196-I196</f>
        <v>0</v>
      </c>
      <c r="K196" s="9">
        <v>0</v>
      </c>
      <c r="L196" s="9">
        <v>0</v>
      </c>
      <c r="M196" s="9">
        <f>K196-L196</f>
        <v>0</v>
      </c>
      <c r="N196" s="9">
        <v>70000</v>
      </c>
      <c r="O196" s="9">
        <v>1530000</v>
      </c>
      <c r="P196" s="9">
        <v>0</v>
      </c>
      <c r="Q196" s="85"/>
      <c r="R196" s="24"/>
      <c r="S196" s="17"/>
    </row>
    <row r="197" spans="1:19" s="7" customFormat="1" ht="43.5" customHeight="1">
      <c r="A197" s="56"/>
      <c r="B197" s="56"/>
      <c r="C197" s="104"/>
      <c r="D197" s="103"/>
      <c r="E197" s="48" t="s">
        <v>13</v>
      </c>
      <c r="F197" s="49"/>
      <c r="G197" s="9">
        <f aca="true" t="shared" si="81" ref="G197:P197">G196-G195</f>
        <v>0</v>
      </c>
      <c r="H197" s="9">
        <f t="shared" si="81"/>
        <v>0</v>
      </c>
      <c r="I197" s="9">
        <f t="shared" si="81"/>
        <v>0</v>
      </c>
      <c r="J197" s="9">
        <f t="shared" si="81"/>
        <v>0</v>
      </c>
      <c r="K197" s="9">
        <f t="shared" si="81"/>
        <v>0</v>
      </c>
      <c r="L197" s="9">
        <f t="shared" si="81"/>
        <v>0</v>
      </c>
      <c r="M197" s="9">
        <f t="shared" si="81"/>
        <v>0</v>
      </c>
      <c r="N197" s="9">
        <f t="shared" si="81"/>
        <v>0</v>
      </c>
      <c r="O197" s="9">
        <f t="shared" si="81"/>
        <v>0</v>
      </c>
      <c r="P197" s="9">
        <f t="shared" si="81"/>
        <v>0</v>
      </c>
      <c r="Q197" s="85"/>
      <c r="R197" s="24"/>
      <c r="S197" s="17"/>
    </row>
    <row r="198" spans="1:19" s="7" customFormat="1" ht="50.25" customHeight="1">
      <c r="A198" s="55" t="s">
        <v>24</v>
      </c>
      <c r="B198" s="55" t="s">
        <v>26</v>
      </c>
      <c r="C198" s="104" t="s">
        <v>222</v>
      </c>
      <c r="D198" s="103" t="s">
        <v>25</v>
      </c>
      <c r="E198" s="48" t="s">
        <v>11</v>
      </c>
      <c r="F198" s="33" t="s">
        <v>223</v>
      </c>
      <c r="G198" s="15">
        <f>SUM(H198,K198,N198,O198,P198)</f>
        <v>654680</v>
      </c>
      <c r="H198" s="9">
        <v>0</v>
      </c>
      <c r="I198" s="9">
        <v>0</v>
      </c>
      <c r="J198" s="9">
        <f>H198-I198</f>
        <v>0</v>
      </c>
      <c r="K198" s="9">
        <v>302160</v>
      </c>
      <c r="L198" s="9">
        <v>14502</v>
      </c>
      <c r="M198" s="9">
        <f>K198-L198</f>
        <v>287658</v>
      </c>
      <c r="N198" s="9">
        <v>352520</v>
      </c>
      <c r="O198" s="9">
        <v>0</v>
      </c>
      <c r="P198" s="9">
        <v>0</v>
      </c>
      <c r="Q198" s="85" t="s">
        <v>473</v>
      </c>
      <c r="R198" s="24"/>
      <c r="S198" s="63" t="s">
        <v>213</v>
      </c>
    </row>
    <row r="199" spans="1:19" s="28" customFormat="1" ht="50.25" customHeight="1">
      <c r="A199" s="56"/>
      <c r="B199" s="56"/>
      <c r="C199" s="104"/>
      <c r="D199" s="103"/>
      <c r="E199" s="48" t="s">
        <v>12</v>
      </c>
      <c r="F199" s="33" t="s">
        <v>223</v>
      </c>
      <c r="G199" s="15">
        <f>SUM(H199,K199,N199,O199,P199)</f>
        <v>654680</v>
      </c>
      <c r="H199" s="9">
        <v>0</v>
      </c>
      <c r="I199" s="9">
        <v>0</v>
      </c>
      <c r="J199" s="9">
        <f>H199-I199</f>
        <v>0</v>
      </c>
      <c r="K199" s="9">
        <v>302160</v>
      </c>
      <c r="L199" s="9">
        <v>17746</v>
      </c>
      <c r="M199" s="9">
        <f>K199-L199</f>
        <v>284414</v>
      </c>
      <c r="N199" s="9">
        <v>352520</v>
      </c>
      <c r="O199" s="9">
        <v>0</v>
      </c>
      <c r="P199" s="9">
        <v>0</v>
      </c>
      <c r="Q199" s="85"/>
      <c r="R199" s="24"/>
      <c r="S199" s="63"/>
    </row>
    <row r="200" spans="1:19" s="7" customFormat="1" ht="50.25" customHeight="1">
      <c r="A200" s="56"/>
      <c r="B200" s="56"/>
      <c r="C200" s="104"/>
      <c r="D200" s="103"/>
      <c r="E200" s="48" t="s">
        <v>13</v>
      </c>
      <c r="F200" s="49"/>
      <c r="G200" s="9">
        <f aca="true" t="shared" si="82" ref="G200:P200">G199-G198</f>
        <v>0</v>
      </c>
      <c r="H200" s="9">
        <f t="shared" si="82"/>
        <v>0</v>
      </c>
      <c r="I200" s="9">
        <f t="shared" si="82"/>
        <v>0</v>
      </c>
      <c r="J200" s="9">
        <f t="shared" si="82"/>
        <v>0</v>
      </c>
      <c r="K200" s="9">
        <f t="shared" si="82"/>
        <v>0</v>
      </c>
      <c r="L200" s="9">
        <f t="shared" si="82"/>
        <v>3244</v>
      </c>
      <c r="M200" s="9">
        <f t="shared" si="82"/>
        <v>-3244</v>
      </c>
      <c r="N200" s="9">
        <f t="shared" si="82"/>
        <v>0</v>
      </c>
      <c r="O200" s="9">
        <f t="shared" si="82"/>
        <v>0</v>
      </c>
      <c r="P200" s="9">
        <f t="shared" si="82"/>
        <v>0</v>
      </c>
      <c r="Q200" s="85"/>
      <c r="R200" s="24"/>
      <c r="S200" s="63"/>
    </row>
    <row r="201" spans="1:19" s="7" customFormat="1" ht="50.25" customHeight="1">
      <c r="A201" s="55" t="s">
        <v>24</v>
      </c>
      <c r="B201" s="55" t="s">
        <v>26</v>
      </c>
      <c r="C201" s="104" t="s">
        <v>224</v>
      </c>
      <c r="D201" s="103" t="s">
        <v>25</v>
      </c>
      <c r="E201" s="48" t="s">
        <v>11</v>
      </c>
      <c r="F201" s="33" t="s">
        <v>225</v>
      </c>
      <c r="G201" s="15">
        <f>SUM(H201,K201,N201,O201,P201)</f>
        <v>322304</v>
      </c>
      <c r="H201" s="9">
        <v>0</v>
      </c>
      <c r="I201" s="9">
        <v>0</v>
      </c>
      <c r="J201" s="9">
        <f>H201-I201</f>
        <v>0</v>
      </c>
      <c r="K201" s="9">
        <v>120864</v>
      </c>
      <c r="L201" s="9">
        <v>0</v>
      </c>
      <c r="M201" s="9">
        <f>K201-L201</f>
        <v>120864</v>
      </c>
      <c r="N201" s="9">
        <v>201440</v>
      </c>
      <c r="O201" s="9">
        <v>0</v>
      </c>
      <c r="P201" s="9">
        <v>0</v>
      </c>
      <c r="Q201" s="85" t="s">
        <v>501</v>
      </c>
      <c r="R201" s="24"/>
      <c r="S201" s="63" t="s">
        <v>213</v>
      </c>
    </row>
    <row r="202" spans="1:19" s="28" customFormat="1" ht="50.25" customHeight="1">
      <c r="A202" s="56"/>
      <c r="B202" s="56"/>
      <c r="C202" s="104"/>
      <c r="D202" s="103"/>
      <c r="E202" s="48" t="s">
        <v>12</v>
      </c>
      <c r="F202" s="33" t="s">
        <v>225</v>
      </c>
      <c r="G202" s="15">
        <f>SUM(H202,K202,N202,O202,P202)</f>
        <v>322304</v>
      </c>
      <c r="H202" s="9">
        <v>0</v>
      </c>
      <c r="I202" s="9">
        <v>0</v>
      </c>
      <c r="J202" s="9">
        <f>H202-I202</f>
        <v>0</v>
      </c>
      <c r="K202" s="9">
        <v>120864</v>
      </c>
      <c r="L202" s="9">
        <v>864</v>
      </c>
      <c r="M202" s="9">
        <f>K202-L202</f>
        <v>120000</v>
      </c>
      <c r="N202" s="9">
        <v>201440</v>
      </c>
      <c r="O202" s="9">
        <v>0</v>
      </c>
      <c r="P202" s="9">
        <v>0</v>
      </c>
      <c r="Q202" s="85"/>
      <c r="R202" s="24"/>
      <c r="S202" s="63"/>
    </row>
    <row r="203" spans="1:19" s="7" customFormat="1" ht="50.25" customHeight="1">
      <c r="A203" s="56"/>
      <c r="B203" s="56"/>
      <c r="C203" s="104"/>
      <c r="D203" s="103"/>
      <c r="E203" s="48" t="s">
        <v>13</v>
      </c>
      <c r="F203" s="49"/>
      <c r="G203" s="9">
        <f aca="true" t="shared" si="83" ref="G203:P203">G202-G201</f>
        <v>0</v>
      </c>
      <c r="H203" s="9">
        <f t="shared" si="83"/>
        <v>0</v>
      </c>
      <c r="I203" s="9">
        <f t="shared" si="83"/>
        <v>0</v>
      </c>
      <c r="J203" s="9">
        <f t="shared" si="83"/>
        <v>0</v>
      </c>
      <c r="K203" s="9">
        <f t="shared" si="83"/>
        <v>0</v>
      </c>
      <c r="L203" s="9">
        <f t="shared" si="83"/>
        <v>864</v>
      </c>
      <c r="M203" s="9">
        <f t="shared" si="83"/>
        <v>-864</v>
      </c>
      <c r="N203" s="9">
        <f t="shared" si="83"/>
        <v>0</v>
      </c>
      <c r="O203" s="9">
        <f t="shared" si="83"/>
        <v>0</v>
      </c>
      <c r="P203" s="9">
        <f t="shared" si="83"/>
        <v>0</v>
      </c>
      <c r="Q203" s="85"/>
      <c r="R203" s="24"/>
      <c r="S203" s="63"/>
    </row>
    <row r="204" spans="1:19" s="7" customFormat="1" ht="42" customHeight="1">
      <c r="A204" s="79" t="s">
        <v>226</v>
      </c>
      <c r="B204" s="79" t="s">
        <v>227</v>
      </c>
      <c r="C204" s="79" t="s">
        <v>228</v>
      </c>
      <c r="D204" s="81" t="s">
        <v>229</v>
      </c>
      <c r="E204" s="40" t="s">
        <v>11</v>
      </c>
      <c r="F204" s="34" t="s">
        <v>588</v>
      </c>
      <c r="G204" s="15">
        <f>SUM(H204,K204,N204,O204,P204)</f>
        <v>187302000</v>
      </c>
      <c r="H204" s="15">
        <v>178903000</v>
      </c>
      <c r="I204" s="15">
        <v>178903000</v>
      </c>
      <c r="J204" s="15">
        <f>H204-I204</f>
        <v>0</v>
      </c>
      <c r="K204" s="15">
        <v>8399000</v>
      </c>
      <c r="L204" s="15">
        <v>7532468</v>
      </c>
      <c r="M204" s="15">
        <f>K204-L204</f>
        <v>866532</v>
      </c>
      <c r="N204" s="15">
        <v>0</v>
      </c>
      <c r="O204" s="15">
        <v>0</v>
      </c>
      <c r="P204" s="15">
        <v>0</v>
      </c>
      <c r="Q204" s="82" t="s">
        <v>230</v>
      </c>
      <c r="R204" s="60"/>
      <c r="S204" s="63" t="s">
        <v>231</v>
      </c>
    </row>
    <row r="205" spans="1:19" s="28" customFormat="1" ht="42" customHeight="1">
      <c r="A205" s="79"/>
      <c r="B205" s="79"/>
      <c r="C205" s="79"/>
      <c r="D205" s="81"/>
      <c r="E205" s="40" t="s">
        <v>12</v>
      </c>
      <c r="F205" s="34" t="s">
        <v>588</v>
      </c>
      <c r="G205" s="15">
        <f>SUM(H205,K205,N205,O205,P205)</f>
        <v>187302000</v>
      </c>
      <c r="H205" s="15">
        <v>178903000</v>
      </c>
      <c r="I205" s="15">
        <v>178903000</v>
      </c>
      <c r="J205" s="15">
        <f>H205-I205</f>
        <v>0</v>
      </c>
      <c r="K205" s="15">
        <v>8399000</v>
      </c>
      <c r="L205" s="15">
        <v>7532796</v>
      </c>
      <c r="M205" s="15">
        <f>K205-L205</f>
        <v>866204</v>
      </c>
      <c r="N205" s="15">
        <v>0</v>
      </c>
      <c r="O205" s="15">
        <v>0</v>
      </c>
      <c r="P205" s="15">
        <v>0</v>
      </c>
      <c r="Q205" s="82"/>
      <c r="R205" s="61"/>
      <c r="S205" s="63"/>
    </row>
    <row r="206" spans="1:19" s="7" customFormat="1" ht="42" customHeight="1">
      <c r="A206" s="79"/>
      <c r="B206" s="79"/>
      <c r="C206" s="79"/>
      <c r="D206" s="81"/>
      <c r="E206" s="40" t="s">
        <v>13</v>
      </c>
      <c r="F206" s="34"/>
      <c r="G206" s="9">
        <f aca="true" t="shared" si="84" ref="G206:P206">G205-G204</f>
        <v>0</v>
      </c>
      <c r="H206" s="9">
        <f t="shared" si="84"/>
        <v>0</v>
      </c>
      <c r="I206" s="9">
        <f t="shared" si="84"/>
        <v>0</v>
      </c>
      <c r="J206" s="9">
        <f t="shared" si="84"/>
        <v>0</v>
      </c>
      <c r="K206" s="9">
        <f t="shared" si="84"/>
        <v>0</v>
      </c>
      <c r="L206" s="9">
        <f t="shared" si="84"/>
        <v>328</v>
      </c>
      <c r="M206" s="9">
        <f t="shared" si="84"/>
        <v>-328</v>
      </c>
      <c r="N206" s="9">
        <f t="shared" si="84"/>
        <v>0</v>
      </c>
      <c r="O206" s="9">
        <f t="shared" si="84"/>
        <v>0</v>
      </c>
      <c r="P206" s="9">
        <f t="shared" si="84"/>
        <v>0</v>
      </c>
      <c r="Q206" s="82"/>
      <c r="R206" s="62"/>
      <c r="S206" s="63"/>
    </row>
    <row r="207" spans="1:19" s="7" customFormat="1" ht="50.25" customHeight="1">
      <c r="A207" s="92" t="s">
        <v>232</v>
      </c>
      <c r="B207" s="92" t="s">
        <v>227</v>
      </c>
      <c r="C207" s="92" t="s">
        <v>233</v>
      </c>
      <c r="D207" s="81" t="s">
        <v>229</v>
      </c>
      <c r="E207" s="40" t="s">
        <v>11</v>
      </c>
      <c r="F207" s="34" t="s">
        <v>589</v>
      </c>
      <c r="G207" s="15">
        <f>SUM(H207,K207,N207,O207,P207)</f>
        <v>614000</v>
      </c>
      <c r="H207" s="16">
        <v>614000</v>
      </c>
      <c r="I207" s="16">
        <v>0</v>
      </c>
      <c r="J207" s="15">
        <f>H207-I207</f>
        <v>614000</v>
      </c>
      <c r="K207" s="15">
        <v>0</v>
      </c>
      <c r="L207" s="15">
        <v>0</v>
      </c>
      <c r="M207" s="15">
        <f>K207-L207</f>
        <v>0</v>
      </c>
      <c r="N207" s="15">
        <v>0</v>
      </c>
      <c r="O207" s="15">
        <v>0</v>
      </c>
      <c r="P207" s="15">
        <v>0</v>
      </c>
      <c r="Q207" s="82" t="s">
        <v>543</v>
      </c>
      <c r="R207" s="60"/>
      <c r="S207" s="17"/>
    </row>
    <row r="208" spans="1:20" s="30" customFormat="1" ht="50.25" customHeight="1">
      <c r="A208" s="93"/>
      <c r="B208" s="93"/>
      <c r="C208" s="92"/>
      <c r="D208" s="81"/>
      <c r="E208" s="40" t="s">
        <v>12</v>
      </c>
      <c r="F208" s="34" t="s">
        <v>589</v>
      </c>
      <c r="G208" s="15">
        <f>SUM(H208,K208,N208,O208,P208)</f>
        <v>614000</v>
      </c>
      <c r="H208" s="19">
        <v>614000</v>
      </c>
      <c r="I208" s="19">
        <v>0</v>
      </c>
      <c r="J208" s="15">
        <f>H208-I208</f>
        <v>614000</v>
      </c>
      <c r="K208" s="15">
        <v>0</v>
      </c>
      <c r="L208" s="15">
        <v>0</v>
      </c>
      <c r="M208" s="15">
        <f>K208-L208</f>
        <v>0</v>
      </c>
      <c r="N208" s="15">
        <v>0</v>
      </c>
      <c r="O208" s="15">
        <v>0</v>
      </c>
      <c r="P208" s="15">
        <v>0</v>
      </c>
      <c r="Q208" s="82"/>
      <c r="R208" s="61"/>
      <c r="S208" s="20"/>
      <c r="T208" s="28"/>
    </row>
    <row r="209" spans="1:19" s="7" customFormat="1" ht="41.25" customHeight="1">
      <c r="A209" s="93"/>
      <c r="B209" s="93"/>
      <c r="C209" s="92"/>
      <c r="D209" s="81"/>
      <c r="E209" s="40" t="s">
        <v>13</v>
      </c>
      <c r="F209" s="34"/>
      <c r="G209" s="9">
        <f aca="true" t="shared" si="85" ref="G209:P209">G208-G207</f>
        <v>0</v>
      </c>
      <c r="H209" s="9">
        <f t="shared" si="85"/>
        <v>0</v>
      </c>
      <c r="I209" s="9">
        <f t="shared" si="85"/>
        <v>0</v>
      </c>
      <c r="J209" s="9">
        <f t="shared" si="85"/>
        <v>0</v>
      </c>
      <c r="K209" s="9">
        <f t="shared" si="85"/>
        <v>0</v>
      </c>
      <c r="L209" s="9">
        <f t="shared" si="85"/>
        <v>0</v>
      </c>
      <c r="M209" s="9">
        <f t="shared" si="85"/>
        <v>0</v>
      </c>
      <c r="N209" s="9">
        <f t="shared" si="85"/>
        <v>0</v>
      </c>
      <c r="O209" s="9">
        <f t="shared" si="85"/>
        <v>0</v>
      </c>
      <c r="P209" s="9">
        <f t="shared" si="85"/>
        <v>0</v>
      </c>
      <c r="Q209" s="82"/>
      <c r="R209" s="62"/>
      <c r="S209" s="17"/>
    </row>
    <row r="210" spans="1:19" s="7" customFormat="1" ht="51.75" customHeight="1">
      <c r="A210" s="79" t="s">
        <v>234</v>
      </c>
      <c r="B210" s="79" t="s">
        <v>227</v>
      </c>
      <c r="C210" s="79" t="s">
        <v>235</v>
      </c>
      <c r="D210" s="81" t="s">
        <v>47</v>
      </c>
      <c r="E210" s="44" t="s">
        <v>59</v>
      </c>
      <c r="F210" s="34" t="s">
        <v>590</v>
      </c>
      <c r="G210" s="15">
        <f>SUM(H210,K210,N210,O210,P210)</f>
        <v>44200000</v>
      </c>
      <c r="H210" s="9">
        <v>20707891</v>
      </c>
      <c r="I210" s="9">
        <v>20461288</v>
      </c>
      <c r="J210" s="9">
        <f>H210-I210</f>
        <v>246603</v>
      </c>
      <c r="K210" s="9">
        <v>8015000</v>
      </c>
      <c r="L210" s="9">
        <v>1478181</v>
      </c>
      <c r="M210" s="9">
        <f>K210-L210</f>
        <v>6536819</v>
      </c>
      <c r="N210" s="9">
        <v>7005000</v>
      </c>
      <c r="O210" s="9">
        <v>8472109</v>
      </c>
      <c r="P210" s="9">
        <v>0</v>
      </c>
      <c r="Q210" s="85" t="s">
        <v>459</v>
      </c>
      <c r="R210" s="60"/>
      <c r="S210" s="63" t="s">
        <v>237</v>
      </c>
    </row>
    <row r="211" spans="1:19" s="28" customFormat="1" ht="51.75" customHeight="1">
      <c r="A211" s="79"/>
      <c r="B211" s="79"/>
      <c r="C211" s="79"/>
      <c r="D211" s="81"/>
      <c r="E211" s="44" t="s">
        <v>1</v>
      </c>
      <c r="F211" s="34" t="s">
        <v>590</v>
      </c>
      <c r="G211" s="15">
        <f>SUM(H211,K211,N211,O211,P211)</f>
        <v>44200000</v>
      </c>
      <c r="H211" s="9">
        <v>20707891</v>
      </c>
      <c r="I211" s="9">
        <v>20707891</v>
      </c>
      <c r="J211" s="9">
        <f>H211-I211</f>
        <v>0</v>
      </c>
      <c r="K211" s="9">
        <v>8015000</v>
      </c>
      <c r="L211" s="9">
        <v>6332388</v>
      </c>
      <c r="M211" s="9">
        <f>K211-L211</f>
        <v>1682612</v>
      </c>
      <c r="N211" s="9">
        <v>7005000</v>
      </c>
      <c r="O211" s="9">
        <v>8472109</v>
      </c>
      <c r="P211" s="9">
        <v>0</v>
      </c>
      <c r="Q211" s="85"/>
      <c r="R211" s="61"/>
      <c r="S211" s="63"/>
    </row>
    <row r="212" spans="1:19" s="7" customFormat="1" ht="39.75" customHeight="1">
      <c r="A212" s="79"/>
      <c r="B212" s="79"/>
      <c r="C212" s="79"/>
      <c r="D212" s="81"/>
      <c r="E212" s="44" t="s">
        <v>13</v>
      </c>
      <c r="F212" s="33"/>
      <c r="G212" s="9">
        <f aca="true" t="shared" si="86" ref="G212:P212">G211-G210</f>
        <v>0</v>
      </c>
      <c r="H212" s="9">
        <f t="shared" si="86"/>
        <v>0</v>
      </c>
      <c r="I212" s="9">
        <f t="shared" si="86"/>
        <v>246603</v>
      </c>
      <c r="J212" s="9">
        <f t="shared" si="86"/>
        <v>-246603</v>
      </c>
      <c r="K212" s="9">
        <f t="shared" si="86"/>
        <v>0</v>
      </c>
      <c r="L212" s="9">
        <f t="shared" si="86"/>
        <v>4854207</v>
      </c>
      <c r="M212" s="9">
        <f t="shared" si="86"/>
        <v>-4854207</v>
      </c>
      <c r="N212" s="9">
        <f t="shared" si="86"/>
        <v>0</v>
      </c>
      <c r="O212" s="9">
        <f t="shared" si="86"/>
        <v>0</v>
      </c>
      <c r="P212" s="9">
        <f t="shared" si="86"/>
        <v>0</v>
      </c>
      <c r="Q212" s="85"/>
      <c r="R212" s="62"/>
      <c r="S212" s="63"/>
    </row>
    <row r="213" spans="1:19" s="7" customFormat="1" ht="45.75" customHeight="1">
      <c r="A213" s="79" t="s">
        <v>45</v>
      </c>
      <c r="B213" s="79" t="s">
        <v>227</v>
      </c>
      <c r="C213" s="79" t="s">
        <v>238</v>
      </c>
      <c r="D213" s="81" t="s">
        <v>47</v>
      </c>
      <c r="E213" s="45" t="s">
        <v>11</v>
      </c>
      <c r="F213" s="33" t="s">
        <v>591</v>
      </c>
      <c r="G213" s="15">
        <f>SUM(H213,K213,N213,O213,P213)</f>
        <v>23160000</v>
      </c>
      <c r="H213" s="9">
        <v>2083618</v>
      </c>
      <c r="I213" s="9">
        <v>1667123</v>
      </c>
      <c r="J213" s="9">
        <f>H213-I213</f>
        <v>416495</v>
      </c>
      <c r="K213" s="9">
        <v>2002880</v>
      </c>
      <c r="L213" s="9">
        <v>524971</v>
      </c>
      <c r="M213" s="9">
        <f>K213-L213</f>
        <v>1477909</v>
      </c>
      <c r="N213" s="9">
        <v>1705000</v>
      </c>
      <c r="O213" s="9">
        <v>17368502</v>
      </c>
      <c r="P213" s="9">
        <v>0</v>
      </c>
      <c r="Q213" s="85" t="s">
        <v>542</v>
      </c>
      <c r="R213" s="60"/>
      <c r="S213" s="63" t="s">
        <v>237</v>
      </c>
    </row>
    <row r="214" spans="1:19" s="28" customFormat="1" ht="45.75" customHeight="1">
      <c r="A214" s="80"/>
      <c r="B214" s="80"/>
      <c r="C214" s="80"/>
      <c r="D214" s="81"/>
      <c r="E214" s="45" t="s">
        <v>12</v>
      </c>
      <c r="F214" s="33" t="s">
        <v>591</v>
      </c>
      <c r="G214" s="15">
        <f>SUM(H214,K214,N214,O214,P214)</f>
        <v>23160000</v>
      </c>
      <c r="H214" s="9">
        <v>2083618</v>
      </c>
      <c r="I214" s="9">
        <v>1901273</v>
      </c>
      <c r="J214" s="9">
        <f>H214-I214</f>
        <v>182345</v>
      </c>
      <c r="K214" s="9">
        <v>2002880</v>
      </c>
      <c r="L214" s="9">
        <v>841229</v>
      </c>
      <c r="M214" s="9">
        <f>K214-L214</f>
        <v>1161651</v>
      </c>
      <c r="N214" s="9">
        <v>1705000</v>
      </c>
      <c r="O214" s="9">
        <v>17368502</v>
      </c>
      <c r="P214" s="9">
        <v>0</v>
      </c>
      <c r="Q214" s="85"/>
      <c r="R214" s="61"/>
      <c r="S214" s="63"/>
    </row>
    <row r="215" spans="1:19" s="7" customFormat="1" ht="44.25" customHeight="1">
      <c r="A215" s="80"/>
      <c r="B215" s="80"/>
      <c r="C215" s="80"/>
      <c r="D215" s="81"/>
      <c r="E215" s="45" t="s">
        <v>13</v>
      </c>
      <c r="F215" s="41"/>
      <c r="G215" s="9">
        <f aca="true" t="shared" si="87" ref="G215:P215">G214-G213</f>
        <v>0</v>
      </c>
      <c r="H215" s="9">
        <f t="shared" si="87"/>
        <v>0</v>
      </c>
      <c r="I215" s="9">
        <f t="shared" si="87"/>
        <v>234150</v>
      </c>
      <c r="J215" s="9">
        <f t="shared" si="87"/>
        <v>-234150</v>
      </c>
      <c r="K215" s="9">
        <f t="shared" si="87"/>
        <v>0</v>
      </c>
      <c r="L215" s="9">
        <f t="shared" si="87"/>
        <v>316258</v>
      </c>
      <c r="M215" s="9">
        <f t="shared" si="87"/>
        <v>-316258</v>
      </c>
      <c r="N215" s="9">
        <f t="shared" si="87"/>
        <v>0</v>
      </c>
      <c r="O215" s="9">
        <f t="shared" si="87"/>
        <v>0</v>
      </c>
      <c r="P215" s="9">
        <f t="shared" si="87"/>
        <v>0</v>
      </c>
      <c r="Q215" s="85"/>
      <c r="R215" s="62"/>
      <c r="S215" s="63"/>
    </row>
    <row r="216" spans="1:19" s="7" customFormat="1" ht="45.75" customHeight="1">
      <c r="A216" s="79" t="s">
        <v>45</v>
      </c>
      <c r="B216" s="79" t="s">
        <v>227</v>
      </c>
      <c r="C216" s="79" t="s">
        <v>46</v>
      </c>
      <c r="D216" s="81" t="s">
        <v>47</v>
      </c>
      <c r="E216" s="44" t="s">
        <v>11</v>
      </c>
      <c r="F216" s="33" t="s">
        <v>592</v>
      </c>
      <c r="G216" s="15">
        <f>SUM(H216,K216,N216,O216,P216)</f>
        <v>26100000</v>
      </c>
      <c r="H216" s="9">
        <v>20000</v>
      </c>
      <c r="I216" s="9">
        <v>17690</v>
      </c>
      <c r="J216" s="9">
        <f>H216-I216</f>
        <v>2310</v>
      </c>
      <c r="K216" s="9">
        <v>300000</v>
      </c>
      <c r="L216" s="9">
        <v>0</v>
      </c>
      <c r="M216" s="9">
        <f>K216-L216</f>
        <v>300000</v>
      </c>
      <c r="N216" s="9">
        <v>0</v>
      </c>
      <c r="O216" s="9">
        <v>15740000</v>
      </c>
      <c r="P216" s="9">
        <v>10040000</v>
      </c>
      <c r="Q216" s="85" t="s">
        <v>541</v>
      </c>
      <c r="R216" s="60"/>
      <c r="S216" s="63" t="s">
        <v>237</v>
      </c>
    </row>
    <row r="217" spans="1:19" s="28" customFormat="1" ht="45.75" customHeight="1">
      <c r="A217" s="80"/>
      <c r="B217" s="80"/>
      <c r="C217" s="80"/>
      <c r="D217" s="81"/>
      <c r="E217" s="44" t="s">
        <v>12</v>
      </c>
      <c r="F217" s="33" t="s">
        <v>592</v>
      </c>
      <c r="G217" s="15">
        <f>SUM(H217,K217,N217,O217,P217)</f>
        <v>26100000</v>
      </c>
      <c r="H217" s="9">
        <v>20000</v>
      </c>
      <c r="I217" s="9">
        <v>17690</v>
      </c>
      <c r="J217" s="9">
        <f>H217-I217</f>
        <v>2310</v>
      </c>
      <c r="K217" s="9">
        <v>300000</v>
      </c>
      <c r="L217" s="9">
        <v>200000</v>
      </c>
      <c r="M217" s="9">
        <f>K217-L217</f>
        <v>100000</v>
      </c>
      <c r="N217" s="9">
        <v>0</v>
      </c>
      <c r="O217" s="9">
        <v>15740000</v>
      </c>
      <c r="P217" s="9">
        <v>10040000</v>
      </c>
      <c r="Q217" s="85"/>
      <c r="R217" s="61"/>
      <c r="S217" s="63"/>
    </row>
    <row r="218" spans="1:19" s="7" customFormat="1" ht="38.25" customHeight="1">
      <c r="A218" s="80"/>
      <c r="B218" s="80"/>
      <c r="C218" s="80"/>
      <c r="D218" s="81"/>
      <c r="E218" s="44" t="s">
        <v>13</v>
      </c>
      <c r="F218" s="41"/>
      <c r="G218" s="9">
        <f aca="true" t="shared" si="88" ref="G218:P218">G217-G216</f>
        <v>0</v>
      </c>
      <c r="H218" s="9">
        <f t="shared" si="88"/>
        <v>0</v>
      </c>
      <c r="I218" s="9">
        <f t="shared" si="88"/>
        <v>0</v>
      </c>
      <c r="J218" s="9">
        <f t="shared" si="88"/>
        <v>0</v>
      </c>
      <c r="K218" s="9">
        <f t="shared" si="88"/>
        <v>0</v>
      </c>
      <c r="L218" s="9">
        <f t="shared" si="88"/>
        <v>200000</v>
      </c>
      <c r="M218" s="9">
        <f t="shared" si="88"/>
        <v>-200000</v>
      </c>
      <c r="N218" s="9">
        <f t="shared" si="88"/>
        <v>0</v>
      </c>
      <c r="O218" s="9">
        <f t="shared" si="88"/>
        <v>0</v>
      </c>
      <c r="P218" s="9">
        <f t="shared" si="88"/>
        <v>0</v>
      </c>
      <c r="Q218" s="85"/>
      <c r="R218" s="62"/>
      <c r="S218" s="63"/>
    </row>
    <row r="219" spans="1:19" s="7" customFormat="1" ht="46.5" customHeight="1">
      <c r="A219" s="79" t="s">
        <v>45</v>
      </c>
      <c r="B219" s="79" t="s">
        <v>227</v>
      </c>
      <c r="C219" s="79" t="s">
        <v>48</v>
      </c>
      <c r="D219" s="81" t="s">
        <v>47</v>
      </c>
      <c r="E219" s="44" t="s">
        <v>11</v>
      </c>
      <c r="F219" s="33" t="s">
        <v>593</v>
      </c>
      <c r="G219" s="15">
        <f>SUM(H219,K219,N219,O219,P219)</f>
        <v>35090000</v>
      </c>
      <c r="H219" s="9">
        <v>0</v>
      </c>
      <c r="I219" s="9">
        <v>0</v>
      </c>
      <c r="J219" s="9">
        <f>H219-I219</f>
        <v>0</v>
      </c>
      <c r="K219" s="9">
        <v>881388</v>
      </c>
      <c r="L219" s="9">
        <v>318924</v>
      </c>
      <c r="M219" s="9">
        <f>K219-L219</f>
        <v>562464</v>
      </c>
      <c r="N219" s="9">
        <v>1004000</v>
      </c>
      <c r="O219" s="9">
        <v>4814612</v>
      </c>
      <c r="P219" s="9">
        <v>28390000</v>
      </c>
      <c r="Q219" s="85" t="s">
        <v>540</v>
      </c>
      <c r="R219" s="60"/>
      <c r="S219" s="17"/>
    </row>
    <row r="220" spans="1:19" s="28" customFormat="1" ht="46.5" customHeight="1">
      <c r="A220" s="79"/>
      <c r="B220" s="79"/>
      <c r="C220" s="79"/>
      <c r="D220" s="81"/>
      <c r="E220" s="44" t="s">
        <v>12</v>
      </c>
      <c r="F220" s="33" t="s">
        <v>593</v>
      </c>
      <c r="G220" s="15">
        <f>SUM(H220,K220,N220,O220,P220)</f>
        <v>35090000</v>
      </c>
      <c r="H220" s="9">
        <v>0</v>
      </c>
      <c r="I220" s="9">
        <v>0</v>
      </c>
      <c r="J220" s="9">
        <f>H220-I220</f>
        <v>0</v>
      </c>
      <c r="K220" s="9">
        <v>881388</v>
      </c>
      <c r="L220" s="9">
        <v>318924</v>
      </c>
      <c r="M220" s="9">
        <f>K220-L220</f>
        <v>562464</v>
      </c>
      <c r="N220" s="9">
        <v>1004000</v>
      </c>
      <c r="O220" s="9">
        <v>4814612</v>
      </c>
      <c r="P220" s="9">
        <v>28390000</v>
      </c>
      <c r="Q220" s="85"/>
      <c r="R220" s="61"/>
      <c r="S220" s="17"/>
    </row>
    <row r="221" spans="1:19" s="7" customFormat="1" ht="46.5" customHeight="1">
      <c r="A221" s="79"/>
      <c r="B221" s="79"/>
      <c r="C221" s="79"/>
      <c r="D221" s="81"/>
      <c r="E221" s="44" t="s">
        <v>13</v>
      </c>
      <c r="F221" s="41"/>
      <c r="G221" s="9">
        <f aca="true" t="shared" si="89" ref="G221:P221">G220-G219</f>
        <v>0</v>
      </c>
      <c r="H221" s="9">
        <f t="shared" si="89"/>
        <v>0</v>
      </c>
      <c r="I221" s="9">
        <f t="shared" si="89"/>
        <v>0</v>
      </c>
      <c r="J221" s="9">
        <f t="shared" si="89"/>
        <v>0</v>
      </c>
      <c r="K221" s="9">
        <f t="shared" si="89"/>
        <v>0</v>
      </c>
      <c r="L221" s="9">
        <f t="shared" si="89"/>
        <v>0</v>
      </c>
      <c r="M221" s="9">
        <f t="shared" si="89"/>
        <v>0</v>
      </c>
      <c r="N221" s="9">
        <f t="shared" si="89"/>
        <v>0</v>
      </c>
      <c r="O221" s="9">
        <f t="shared" si="89"/>
        <v>0</v>
      </c>
      <c r="P221" s="9">
        <f t="shared" si="89"/>
        <v>0</v>
      </c>
      <c r="Q221" s="85"/>
      <c r="R221" s="62"/>
      <c r="S221" s="17"/>
    </row>
    <row r="222" spans="1:19" s="7" customFormat="1" ht="45" customHeight="1">
      <c r="A222" s="106" t="s">
        <v>239</v>
      </c>
      <c r="B222" s="79" t="s">
        <v>227</v>
      </c>
      <c r="C222" s="107" t="s">
        <v>240</v>
      </c>
      <c r="D222" s="94" t="s">
        <v>229</v>
      </c>
      <c r="E222" s="40" t="s">
        <v>11</v>
      </c>
      <c r="F222" s="50" t="s">
        <v>594</v>
      </c>
      <c r="G222" s="15">
        <f>SUM(H222,K222,N222,O222,P222)</f>
        <v>21005000</v>
      </c>
      <c r="H222" s="16">
        <v>1600000</v>
      </c>
      <c r="I222" s="16">
        <v>1600000</v>
      </c>
      <c r="J222" s="15">
        <f>H222-I222</f>
        <v>0</v>
      </c>
      <c r="K222" s="15">
        <v>16005000</v>
      </c>
      <c r="L222" s="15">
        <v>15065606</v>
      </c>
      <c r="M222" s="15">
        <f>K222-L222</f>
        <v>939394</v>
      </c>
      <c r="N222" s="15">
        <v>3400000</v>
      </c>
      <c r="O222" s="15">
        <v>0</v>
      </c>
      <c r="P222" s="15">
        <v>0</v>
      </c>
      <c r="Q222" s="82" t="s">
        <v>565</v>
      </c>
      <c r="R222" s="60"/>
      <c r="S222" s="63" t="s">
        <v>241</v>
      </c>
    </row>
    <row r="223" spans="1:19" s="28" customFormat="1" ht="45" customHeight="1">
      <c r="A223" s="106"/>
      <c r="B223" s="80"/>
      <c r="C223" s="107"/>
      <c r="D223" s="94"/>
      <c r="E223" s="40" t="s">
        <v>12</v>
      </c>
      <c r="F223" s="38" t="s">
        <v>595</v>
      </c>
      <c r="G223" s="15">
        <f>SUM(H223,K223,N223,O223,P223)</f>
        <v>35444000</v>
      </c>
      <c r="H223" s="19">
        <v>1600000</v>
      </c>
      <c r="I223" s="19">
        <v>1600000</v>
      </c>
      <c r="J223" s="15">
        <f>H223-I223</f>
        <v>0</v>
      </c>
      <c r="K223" s="15">
        <v>16008000</v>
      </c>
      <c r="L223" s="15">
        <v>16008000</v>
      </c>
      <c r="M223" s="15">
        <f>K223-L223</f>
        <v>0</v>
      </c>
      <c r="N223" s="15">
        <v>10423920</v>
      </c>
      <c r="O223" s="15">
        <v>7412080</v>
      </c>
      <c r="P223" s="15">
        <v>0</v>
      </c>
      <c r="Q223" s="82"/>
      <c r="R223" s="61"/>
      <c r="S223" s="63"/>
    </row>
    <row r="224" spans="1:19" s="7" customFormat="1" ht="45" customHeight="1">
      <c r="A224" s="106"/>
      <c r="B224" s="80"/>
      <c r="C224" s="107"/>
      <c r="D224" s="94"/>
      <c r="E224" s="40" t="s">
        <v>13</v>
      </c>
      <c r="F224" s="34"/>
      <c r="G224" s="9">
        <f aca="true" t="shared" si="90" ref="G224:P224">G223-G222</f>
        <v>14439000</v>
      </c>
      <c r="H224" s="9">
        <f t="shared" si="90"/>
        <v>0</v>
      </c>
      <c r="I224" s="9">
        <f t="shared" si="90"/>
        <v>0</v>
      </c>
      <c r="J224" s="9">
        <f t="shared" si="90"/>
        <v>0</v>
      </c>
      <c r="K224" s="9">
        <f t="shared" si="90"/>
        <v>3000</v>
      </c>
      <c r="L224" s="9">
        <f t="shared" si="90"/>
        <v>942394</v>
      </c>
      <c r="M224" s="9">
        <f t="shared" si="90"/>
        <v>-939394</v>
      </c>
      <c r="N224" s="9">
        <f t="shared" si="90"/>
        <v>7023920</v>
      </c>
      <c r="O224" s="9">
        <f t="shared" si="90"/>
        <v>7412080</v>
      </c>
      <c r="P224" s="9">
        <f t="shared" si="90"/>
        <v>0</v>
      </c>
      <c r="Q224" s="82"/>
      <c r="R224" s="62"/>
      <c r="S224" s="63"/>
    </row>
    <row r="225" spans="1:19" s="7" customFormat="1" ht="46.5" customHeight="1">
      <c r="A225" s="79" t="s">
        <v>17</v>
      </c>
      <c r="B225" s="79" t="s">
        <v>227</v>
      </c>
      <c r="C225" s="79" t="s">
        <v>242</v>
      </c>
      <c r="D225" s="81" t="s">
        <v>47</v>
      </c>
      <c r="E225" s="40" t="s">
        <v>11</v>
      </c>
      <c r="F225" s="50" t="s">
        <v>596</v>
      </c>
      <c r="G225" s="15">
        <f>SUM(H225,K225,N225,O225,P225)</f>
        <v>12200000</v>
      </c>
      <c r="H225" s="16">
        <v>0</v>
      </c>
      <c r="I225" s="16">
        <v>0</v>
      </c>
      <c r="J225" s="15">
        <f>H225-I225</f>
        <v>0</v>
      </c>
      <c r="K225" s="16">
        <v>10013500</v>
      </c>
      <c r="L225" s="16">
        <v>4136683</v>
      </c>
      <c r="M225" s="15">
        <f>K225-L225</f>
        <v>5876817</v>
      </c>
      <c r="N225" s="16">
        <v>2186500</v>
      </c>
      <c r="O225" s="16">
        <v>0</v>
      </c>
      <c r="P225" s="16">
        <v>0</v>
      </c>
      <c r="Q225" s="82" t="s">
        <v>539</v>
      </c>
      <c r="R225" s="60"/>
      <c r="S225" s="63"/>
    </row>
    <row r="226" spans="1:19" s="28" customFormat="1" ht="46.5" customHeight="1">
      <c r="A226" s="80"/>
      <c r="B226" s="80"/>
      <c r="C226" s="80"/>
      <c r="D226" s="81"/>
      <c r="E226" s="51" t="s">
        <v>12</v>
      </c>
      <c r="F226" s="38" t="s">
        <v>596</v>
      </c>
      <c r="G226" s="15">
        <f>SUM(H226,K226,N226,O226,P226)</f>
        <v>12200000</v>
      </c>
      <c r="H226" s="19">
        <v>0</v>
      </c>
      <c r="I226" s="19">
        <v>0</v>
      </c>
      <c r="J226" s="15">
        <f>H226-I226</f>
        <v>0</v>
      </c>
      <c r="K226" s="19">
        <v>10013500</v>
      </c>
      <c r="L226" s="19">
        <v>8824278</v>
      </c>
      <c r="M226" s="15">
        <f>K226-L226</f>
        <v>1189222</v>
      </c>
      <c r="N226" s="19">
        <v>2186500</v>
      </c>
      <c r="O226" s="19">
        <v>0</v>
      </c>
      <c r="P226" s="19">
        <v>0</v>
      </c>
      <c r="Q226" s="82"/>
      <c r="R226" s="61"/>
      <c r="S226" s="63"/>
    </row>
    <row r="227" spans="1:19" s="7" customFormat="1" ht="46.5" customHeight="1">
      <c r="A227" s="80"/>
      <c r="B227" s="80"/>
      <c r="C227" s="80"/>
      <c r="D227" s="81"/>
      <c r="E227" s="40" t="s">
        <v>13</v>
      </c>
      <c r="F227" s="34"/>
      <c r="G227" s="9">
        <f aca="true" t="shared" si="91" ref="G227:P227">G226-G225</f>
        <v>0</v>
      </c>
      <c r="H227" s="9">
        <f t="shared" si="91"/>
        <v>0</v>
      </c>
      <c r="I227" s="9">
        <f t="shared" si="91"/>
        <v>0</v>
      </c>
      <c r="J227" s="9">
        <f t="shared" si="91"/>
        <v>0</v>
      </c>
      <c r="K227" s="9">
        <f t="shared" si="91"/>
        <v>0</v>
      </c>
      <c r="L227" s="9">
        <f t="shared" si="91"/>
        <v>4687595</v>
      </c>
      <c r="M227" s="9">
        <f t="shared" si="91"/>
        <v>-4687595</v>
      </c>
      <c r="N227" s="9">
        <f t="shared" si="91"/>
        <v>0</v>
      </c>
      <c r="O227" s="9">
        <f t="shared" si="91"/>
        <v>0</v>
      </c>
      <c r="P227" s="9">
        <f t="shared" si="91"/>
        <v>0</v>
      </c>
      <c r="Q227" s="82"/>
      <c r="R227" s="62"/>
      <c r="S227" s="63"/>
    </row>
    <row r="228" spans="1:19" s="7" customFormat="1" ht="50.25" customHeight="1">
      <c r="A228" s="109" t="s">
        <v>239</v>
      </c>
      <c r="B228" s="94" t="s">
        <v>227</v>
      </c>
      <c r="C228" s="109" t="s">
        <v>243</v>
      </c>
      <c r="D228" s="94" t="s">
        <v>229</v>
      </c>
      <c r="E228" s="40" t="s">
        <v>11</v>
      </c>
      <c r="F228" s="50" t="s">
        <v>597</v>
      </c>
      <c r="G228" s="15">
        <f>SUM(H228,K228,N228,O228,P228)</f>
        <v>24000000</v>
      </c>
      <c r="H228" s="18">
        <v>0</v>
      </c>
      <c r="I228" s="18">
        <v>0</v>
      </c>
      <c r="J228" s="15">
        <f>H228-I228</f>
        <v>0</v>
      </c>
      <c r="K228" s="18">
        <v>302160</v>
      </c>
      <c r="L228" s="18">
        <v>87700</v>
      </c>
      <c r="M228" s="15">
        <f>K228-L228</f>
        <v>214460</v>
      </c>
      <c r="N228" s="18">
        <v>3000000</v>
      </c>
      <c r="O228" s="18">
        <v>20697840</v>
      </c>
      <c r="P228" s="18">
        <v>0</v>
      </c>
      <c r="Q228" s="82" t="s">
        <v>502</v>
      </c>
      <c r="R228" s="60"/>
      <c r="S228" s="63"/>
    </row>
    <row r="229" spans="1:19" s="28" customFormat="1" ht="50.25" customHeight="1">
      <c r="A229" s="109"/>
      <c r="B229" s="94"/>
      <c r="C229" s="109"/>
      <c r="D229" s="94"/>
      <c r="E229" s="40" t="s">
        <v>12</v>
      </c>
      <c r="F229" s="38" t="s">
        <v>598</v>
      </c>
      <c r="G229" s="15">
        <f>SUM(H229,K229,N229,O229,P229)</f>
        <v>24000000</v>
      </c>
      <c r="H229" s="54">
        <v>0</v>
      </c>
      <c r="I229" s="54">
        <v>0</v>
      </c>
      <c r="J229" s="15">
        <f>H229-I229</f>
        <v>0</v>
      </c>
      <c r="K229" s="54">
        <v>302160</v>
      </c>
      <c r="L229" s="54">
        <v>88700</v>
      </c>
      <c r="M229" s="15">
        <f>K229-L229</f>
        <v>213460</v>
      </c>
      <c r="N229" s="54">
        <v>3000000</v>
      </c>
      <c r="O229" s="54">
        <v>20697840</v>
      </c>
      <c r="P229" s="54">
        <v>0</v>
      </c>
      <c r="Q229" s="82"/>
      <c r="R229" s="61"/>
      <c r="S229" s="63"/>
    </row>
    <row r="230" spans="1:19" s="7" customFormat="1" ht="40.5" customHeight="1">
      <c r="A230" s="109"/>
      <c r="B230" s="94"/>
      <c r="C230" s="109"/>
      <c r="D230" s="94"/>
      <c r="E230" s="40" t="s">
        <v>13</v>
      </c>
      <c r="F230" s="34"/>
      <c r="G230" s="9">
        <f aca="true" t="shared" si="92" ref="G230:P230">G229-G228</f>
        <v>0</v>
      </c>
      <c r="H230" s="9">
        <f t="shared" si="92"/>
        <v>0</v>
      </c>
      <c r="I230" s="9">
        <f t="shared" si="92"/>
        <v>0</v>
      </c>
      <c r="J230" s="9">
        <f t="shared" si="92"/>
        <v>0</v>
      </c>
      <c r="K230" s="9">
        <f t="shared" si="92"/>
        <v>0</v>
      </c>
      <c r="L230" s="9">
        <f t="shared" si="92"/>
        <v>1000</v>
      </c>
      <c r="M230" s="9">
        <f t="shared" si="92"/>
        <v>-1000</v>
      </c>
      <c r="N230" s="9">
        <f t="shared" si="92"/>
        <v>0</v>
      </c>
      <c r="O230" s="9">
        <f t="shared" si="92"/>
        <v>0</v>
      </c>
      <c r="P230" s="9">
        <f t="shared" si="92"/>
        <v>0</v>
      </c>
      <c r="Q230" s="82"/>
      <c r="R230" s="62"/>
      <c r="S230" s="63"/>
    </row>
    <row r="231" spans="1:19" s="7" customFormat="1" ht="46.5" customHeight="1">
      <c r="A231" s="79" t="s">
        <v>45</v>
      </c>
      <c r="B231" s="79" t="s">
        <v>227</v>
      </c>
      <c r="C231" s="79" t="s">
        <v>244</v>
      </c>
      <c r="D231" s="81" t="s">
        <v>47</v>
      </c>
      <c r="E231" s="44" t="s">
        <v>11</v>
      </c>
      <c r="F231" s="33" t="s">
        <v>599</v>
      </c>
      <c r="G231" s="15">
        <f>SUM(H231,K231,N231,O231,P231)</f>
        <v>18000000</v>
      </c>
      <c r="H231" s="9">
        <v>0</v>
      </c>
      <c r="I231" s="9">
        <v>0</v>
      </c>
      <c r="J231" s="9">
        <f>H231-I231</f>
        <v>0</v>
      </c>
      <c r="K231" s="9">
        <v>0</v>
      </c>
      <c r="L231" s="9">
        <v>0</v>
      </c>
      <c r="M231" s="9">
        <f>K231-L231</f>
        <v>0</v>
      </c>
      <c r="N231" s="9">
        <v>200000</v>
      </c>
      <c r="O231" s="9">
        <v>7000000</v>
      </c>
      <c r="P231" s="9">
        <v>10800000</v>
      </c>
      <c r="Q231" s="85" t="s">
        <v>538</v>
      </c>
      <c r="R231" s="24"/>
      <c r="S231" s="63" t="s">
        <v>245</v>
      </c>
    </row>
    <row r="232" spans="1:19" s="28" customFormat="1" ht="46.5" customHeight="1">
      <c r="A232" s="80"/>
      <c r="B232" s="80"/>
      <c r="C232" s="80"/>
      <c r="D232" s="81"/>
      <c r="E232" s="44" t="s">
        <v>12</v>
      </c>
      <c r="F232" s="33" t="s">
        <v>599</v>
      </c>
      <c r="G232" s="15">
        <f>SUM(H232,K232,N232,O232,P232)</f>
        <v>18000000</v>
      </c>
      <c r="H232" s="9">
        <v>0</v>
      </c>
      <c r="I232" s="9">
        <v>0</v>
      </c>
      <c r="J232" s="9">
        <f>H232-I232</f>
        <v>0</v>
      </c>
      <c r="K232" s="9">
        <v>0</v>
      </c>
      <c r="L232" s="9">
        <v>0</v>
      </c>
      <c r="M232" s="9">
        <f>K232-L232</f>
        <v>0</v>
      </c>
      <c r="N232" s="9">
        <v>200000</v>
      </c>
      <c r="O232" s="9">
        <v>7000000</v>
      </c>
      <c r="P232" s="9">
        <v>10800000</v>
      </c>
      <c r="Q232" s="85"/>
      <c r="R232" s="24"/>
      <c r="S232" s="63"/>
    </row>
    <row r="233" spans="1:19" s="7" customFormat="1" ht="46.5" customHeight="1">
      <c r="A233" s="80"/>
      <c r="B233" s="80"/>
      <c r="C233" s="80"/>
      <c r="D233" s="81"/>
      <c r="E233" s="44" t="s">
        <v>13</v>
      </c>
      <c r="F233" s="41"/>
      <c r="G233" s="9">
        <f aca="true" t="shared" si="93" ref="G233:P233">G232-G231</f>
        <v>0</v>
      </c>
      <c r="H233" s="9">
        <f t="shared" si="93"/>
        <v>0</v>
      </c>
      <c r="I233" s="9">
        <f t="shared" si="93"/>
        <v>0</v>
      </c>
      <c r="J233" s="9">
        <f t="shared" si="93"/>
        <v>0</v>
      </c>
      <c r="K233" s="9">
        <f t="shared" si="93"/>
        <v>0</v>
      </c>
      <c r="L233" s="9">
        <f t="shared" si="93"/>
        <v>0</v>
      </c>
      <c r="M233" s="9">
        <f t="shared" si="93"/>
        <v>0</v>
      </c>
      <c r="N233" s="9">
        <f t="shared" si="93"/>
        <v>0</v>
      </c>
      <c r="O233" s="9">
        <f t="shared" si="93"/>
        <v>0</v>
      </c>
      <c r="P233" s="9">
        <f t="shared" si="93"/>
        <v>0</v>
      </c>
      <c r="Q233" s="85"/>
      <c r="R233" s="24"/>
      <c r="S233" s="63"/>
    </row>
    <row r="234" spans="1:19" s="7" customFormat="1" ht="46.5" customHeight="1">
      <c r="A234" s="79" t="s">
        <v>45</v>
      </c>
      <c r="B234" s="79" t="s">
        <v>246</v>
      </c>
      <c r="C234" s="64" t="s">
        <v>247</v>
      </c>
      <c r="D234" s="58" t="s">
        <v>229</v>
      </c>
      <c r="E234" s="45" t="s">
        <v>11</v>
      </c>
      <c r="F234" s="34" t="s">
        <v>600</v>
      </c>
      <c r="G234" s="15">
        <f>SUM(H234,K234,N234,O234,P234)</f>
        <v>8700000</v>
      </c>
      <c r="H234" s="9">
        <v>7151820</v>
      </c>
      <c r="I234" s="9">
        <v>4634994</v>
      </c>
      <c r="J234" s="9">
        <f>H234-I234</f>
        <v>2516826</v>
      </c>
      <c r="K234" s="9">
        <v>0</v>
      </c>
      <c r="L234" s="9">
        <v>0</v>
      </c>
      <c r="M234" s="9">
        <f>K234-L234</f>
        <v>0</v>
      </c>
      <c r="N234" s="9">
        <v>0</v>
      </c>
      <c r="O234" s="9">
        <v>1548180</v>
      </c>
      <c r="P234" s="9">
        <v>0</v>
      </c>
      <c r="Q234" s="108" t="s">
        <v>537</v>
      </c>
      <c r="R234" s="60"/>
      <c r="S234" s="17"/>
    </row>
    <row r="235" spans="1:19" s="28" customFormat="1" ht="46.5" customHeight="1">
      <c r="A235" s="80"/>
      <c r="B235" s="80"/>
      <c r="C235" s="64"/>
      <c r="D235" s="58"/>
      <c r="E235" s="45" t="s">
        <v>12</v>
      </c>
      <c r="F235" s="34" t="s">
        <v>600</v>
      </c>
      <c r="G235" s="15">
        <f>SUM(H235,K235,N235,O235,P235)</f>
        <v>8700000</v>
      </c>
      <c r="H235" s="9">
        <v>7151820</v>
      </c>
      <c r="I235" s="9">
        <v>4634994</v>
      </c>
      <c r="J235" s="9">
        <f>H235-I235</f>
        <v>2516826</v>
      </c>
      <c r="K235" s="9">
        <v>0</v>
      </c>
      <c r="L235" s="9">
        <v>0</v>
      </c>
      <c r="M235" s="9">
        <f>K235-L235</f>
        <v>0</v>
      </c>
      <c r="N235" s="9">
        <v>0</v>
      </c>
      <c r="O235" s="9">
        <v>1548180</v>
      </c>
      <c r="P235" s="9">
        <v>0</v>
      </c>
      <c r="Q235" s="108"/>
      <c r="R235" s="61"/>
      <c r="S235" s="17"/>
    </row>
    <row r="236" spans="1:19" s="7" customFormat="1" ht="46.5" customHeight="1">
      <c r="A236" s="80"/>
      <c r="B236" s="80"/>
      <c r="C236" s="64"/>
      <c r="D236" s="58"/>
      <c r="E236" s="45" t="s">
        <v>13</v>
      </c>
      <c r="F236" s="41"/>
      <c r="G236" s="9">
        <f aca="true" t="shared" si="94" ref="G236:P236">G235-G234</f>
        <v>0</v>
      </c>
      <c r="H236" s="9">
        <f t="shared" si="94"/>
        <v>0</v>
      </c>
      <c r="I236" s="9">
        <f t="shared" si="94"/>
        <v>0</v>
      </c>
      <c r="J236" s="9">
        <f t="shared" si="94"/>
        <v>0</v>
      </c>
      <c r="K236" s="9">
        <f t="shared" si="94"/>
        <v>0</v>
      </c>
      <c r="L236" s="9">
        <f t="shared" si="94"/>
        <v>0</v>
      </c>
      <c r="M236" s="9">
        <f t="shared" si="94"/>
        <v>0</v>
      </c>
      <c r="N236" s="9">
        <f t="shared" si="94"/>
        <v>0</v>
      </c>
      <c r="O236" s="9">
        <f t="shared" si="94"/>
        <v>0</v>
      </c>
      <c r="P236" s="9">
        <f t="shared" si="94"/>
        <v>0</v>
      </c>
      <c r="Q236" s="108"/>
      <c r="R236" s="62"/>
      <c r="S236" s="17"/>
    </row>
    <row r="237" spans="1:19" s="2" customFormat="1" ht="45.75" customHeight="1">
      <c r="A237" s="79" t="s">
        <v>45</v>
      </c>
      <c r="B237" s="79" t="s">
        <v>246</v>
      </c>
      <c r="C237" s="79" t="s">
        <v>248</v>
      </c>
      <c r="D237" s="58" t="s">
        <v>229</v>
      </c>
      <c r="E237" s="44" t="s">
        <v>11</v>
      </c>
      <c r="F237" s="34" t="s">
        <v>601</v>
      </c>
      <c r="G237" s="15">
        <f>SUM(H237,K237,N237,O237,P237)</f>
        <v>5500000</v>
      </c>
      <c r="H237" s="9">
        <v>3197012</v>
      </c>
      <c r="I237" s="9">
        <v>3178511</v>
      </c>
      <c r="J237" s="9">
        <f>H237-I237</f>
        <v>18501</v>
      </c>
      <c r="K237" s="9">
        <v>0</v>
      </c>
      <c r="L237" s="9">
        <v>0</v>
      </c>
      <c r="M237" s="9">
        <f>K237-L237</f>
        <v>0</v>
      </c>
      <c r="N237" s="9">
        <v>0</v>
      </c>
      <c r="O237" s="9">
        <v>2302988</v>
      </c>
      <c r="P237" s="9">
        <v>0</v>
      </c>
      <c r="Q237" s="108" t="s">
        <v>536</v>
      </c>
      <c r="R237" s="110"/>
      <c r="S237" s="21"/>
    </row>
    <row r="238" spans="1:20" s="31" customFormat="1" ht="45.75" customHeight="1">
      <c r="A238" s="80"/>
      <c r="B238" s="80"/>
      <c r="C238" s="79"/>
      <c r="D238" s="58"/>
      <c r="E238" s="44" t="s">
        <v>12</v>
      </c>
      <c r="F238" s="34" t="s">
        <v>601</v>
      </c>
      <c r="G238" s="15">
        <f>SUM(H238,K238,N238,O238,P238)</f>
        <v>5500000</v>
      </c>
      <c r="H238" s="9">
        <v>3197012</v>
      </c>
      <c r="I238" s="9">
        <v>3178511</v>
      </c>
      <c r="J238" s="9">
        <f>H238-I238</f>
        <v>18501</v>
      </c>
      <c r="K238" s="9">
        <v>0</v>
      </c>
      <c r="L238" s="9">
        <v>0</v>
      </c>
      <c r="M238" s="9">
        <f>K238-L238</f>
        <v>0</v>
      </c>
      <c r="N238" s="9">
        <v>0</v>
      </c>
      <c r="O238" s="9">
        <v>2302988</v>
      </c>
      <c r="P238" s="9">
        <v>0</v>
      </c>
      <c r="Q238" s="108"/>
      <c r="R238" s="111"/>
      <c r="S238" s="21"/>
      <c r="T238" s="28"/>
    </row>
    <row r="239" spans="1:19" s="2" customFormat="1" ht="45.75" customHeight="1">
      <c r="A239" s="80"/>
      <c r="B239" s="80"/>
      <c r="C239" s="79"/>
      <c r="D239" s="58"/>
      <c r="E239" s="44" t="s">
        <v>13</v>
      </c>
      <c r="F239" s="41"/>
      <c r="G239" s="9">
        <f aca="true" t="shared" si="95" ref="G239:P239">G238-G237</f>
        <v>0</v>
      </c>
      <c r="H239" s="9">
        <f t="shared" si="95"/>
        <v>0</v>
      </c>
      <c r="I239" s="9">
        <f t="shared" si="95"/>
        <v>0</v>
      </c>
      <c r="J239" s="9">
        <f t="shared" si="95"/>
        <v>0</v>
      </c>
      <c r="K239" s="9">
        <f t="shared" si="95"/>
        <v>0</v>
      </c>
      <c r="L239" s="9">
        <f t="shared" si="95"/>
        <v>0</v>
      </c>
      <c r="M239" s="9">
        <f t="shared" si="95"/>
        <v>0</v>
      </c>
      <c r="N239" s="9">
        <f t="shared" si="95"/>
        <v>0</v>
      </c>
      <c r="O239" s="9">
        <f t="shared" si="95"/>
        <v>0</v>
      </c>
      <c r="P239" s="9">
        <f t="shared" si="95"/>
        <v>0</v>
      </c>
      <c r="Q239" s="108"/>
      <c r="R239" s="112"/>
      <c r="S239" s="21"/>
    </row>
    <row r="240" spans="1:19" s="7" customFormat="1" ht="42.75" customHeight="1">
      <c r="A240" s="79" t="s">
        <v>45</v>
      </c>
      <c r="B240" s="79" t="s">
        <v>246</v>
      </c>
      <c r="C240" s="79" t="s">
        <v>249</v>
      </c>
      <c r="D240" s="58" t="s">
        <v>229</v>
      </c>
      <c r="E240" s="44" t="s">
        <v>11</v>
      </c>
      <c r="F240" s="34" t="s">
        <v>602</v>
      </c>
      <c r="G240" s="15">
        <f>SUM(H240,K240,N240,O240,P240)</f>
        <v>25000000</v>
      </c>
      <c r="H240" s="9">
        <v>6529900</v>
      </c>
      <c r="I240" s="9">
        <v>6214022</v>
      </c>
      <c r="J240" s="9">
        <f>H240-I240</f>
        <v>315878</v>
      </c>
      <c r="K240" s="9">
        <v>1806480</v>
      </c>
      <c r="L240" s="9">
        <v>112232</v>
      </c>
      <c r="M240" s="9">
        <f>K240-L240</f>
        <v>1694248</v>
      </c>
      <c r="N240" s="9">
        <v>0</v>
      </c>
      <c r="O240" s="9">
        <v>2000000</v>
      </c>
      <c r="P240" s="9">
        <v>14663620</v>
      </c>
      <c r="Q240" s="108" t="s">
        <v>460</v>
      </c>
      <c r="R240" s="60"/>
      <c r="S240" s="63"/>
    </row>
    <row r="241" spans="1:19" s="28" customFormat="1" ht="42.75" customHeight="1">
      <c r="A241" s="80"/>
      <c r="B241" s="80"/>
      <c r="C241" s="79"/>
      <c r="D241" s="58"/>
      <c r="E241" s="44" t="s">
        <v>12</v>
      </c>
      <c r="F241" s="34" t="s">
        <v>602</v>
      </c>
      <c r="G241" s="15">
        <f>SUM(H241,K241,N241,O241,P241)</f>
        <v>25000000</v>
      </c>
      <c r="H241" s="9">
        <v>6529900</v>
      </c>
      <c r="I241" s="9">
        <v>6529900</v>
      </c>
      <c r="J241" s="9">
        <v>0</v>
      </c>
      <c r="K241" s="9">
        <v>1806480</v>
      </c>
      <c r="L241" s="9">
        <v>1269972</v>
      </c>
      <c r="M241" s="9">
        <f>K241-L241</f>
        <v>536508</v>
      </c>
      <c r="N241" s="9">
        <v>0</v>
      </c>
      <c r="O241" s="9">
        <v>2000000</v>
      </c>
      <c r="P241" s="9">
        <v>14663620</v>
      </c>
      <c r="Q241" s="108"/>
      <c r="R241" s="61"/>
      <c r="S241" s="63"/>
    </row>
    <row r="242" spans="1:19" s="7" customFormat="1" ht="39" customHeight="1">
      <c r="A242" s="80"/>
      <c r="B242" s="80"/>
      <c r="C242" s="79"/>
      <c r="D242" s="58"/>
      <c r="E242" s="44" t="s">
        <v>13</v>
      </c>
      <c r="F242" s="41"/>
      <c r="G242" s="9">
        <f aca="true" t="shared" si="96" ref="G242:P242">G241-G240</f>
        <v>0</v>
      </c>
      <c r="H242" s="9">
        <f t="shared" si="96"/>
        <v>0</v>
      </c>
      <c r="I242" s="9">
        <f t="shared" si="96"/>
        <v>315878</v>
      </c>
      <c r="J242" s="9">
        <f t="shared" si="96"/>
        <v>-315878</v>
      </c>
      <c r="K242" s="9">
        <f t="shared" si="96"/>
        <v>0</v>
      </c>
      <c r="L242" s="9">
        <f t="shared" si="96"/>
        <v>1157740</v>
      </c>
      <c r="M242" s="9">
        <f t="shared" si="96"/>
        <v>-1157740</v>
      </c>
      <c r="N242" s="9">
        <f t="shared" si="96"/>
        <v>0</v>
      </c>
      <c r="O242" s="9">
        <f t="shared" si="96"/>
        <v>0</v>
      </c>
      <c r="P242" s="9">
        <f t="shared" si="96"/>
        <v>0</v>
      </c>
      <c r="Q242" s="108"/>
      <c r="R242" s="62"/>
      <c r="S242" s="63"/>
    </row>
    <row r="243" spans="1:19" s="7" customFormat="1" ht="48.75" customHeight="1">
      <c r="A243" s="79" t="s">
        <v>45</v>
      </c>
      <c r="B243" s="79" t="s">
        <v>246</v>
      </c>
      <c r="C243" s="79" t="s">
        <v>250</v>
      </c>
      <c r="D243" s="58" t="s">
        <v>229</v>
      </c>
      <c r="E243" s="44" t="s">
        <v>11</v>
      </c>
      <c r="F243" s="34" t="s">
        <v>603</v>
      </c>
      <c r="G243" s="15">
        <f>SUM(H243,K243,N243,O243,P243)</f>
        <v>25000000</v>
      </c>
      <c r="H243" s="9">
        <v>200000</v>
      </c>
      <c r="I243" s="9">
        <v>198865</v>
      </c>
      <c r="J243" s="9">
        <f aca="true" t="shared" si="97" ref="J243:J244">H243-I243</f>
        <v>1135</v>
      </c>
      <c r="K243" s="9">
        <v>463312</v>
      </c>
      <c r="L243" s="9">
        <v>198925</v>
      </c>
      <c r="M243" s="9">
        <f aca="true" t="shared" si="98" ref="M243:M244">K243-L243</f>
        <v>264387</v>
      </c>
      <c r="N243" s="9">
        <v>1504000</v>
      </c>
      <c r="O243" s="9">
        <v>1000000</v>
      </c>
      <c r="P243" s="9">
        <v>21832688</v>
      </c>
      <c r="Q243" s="108" t="s">
        <v>535</v>
      </c>
      <c r="R243" s="60"/>
      <c r="S243" s="63"/>
    </row>
    <row r="244" spans="1:19" s="28" customFormat="1" ht="48.75" customHeight="1">
      <c r="A244" s="80"/>
      <c r="B244" s="80"/>
      <c r="C244" s="79"/>
      <c r="D244" s="58"/>
      <c r="E244" s="44" t="s">
        <v>12</v>
      </c>
      <c r="F244" s="34" t="s">
        <v>603</v>
      </c>
      <c r="G244" s="15">
        <f>SUM(H244,K244,N244,O244,P244)</f>
        <v>25000000</v>
      </c>
      <c r="H244" s="9">
        <v>200000</v>
      </c>
      <c r="I244" s="9">
        <v>200000</v>
      </c>
      <c r="J244" s="9">
        <f t="shared" si="97"/>
        <v>0</v>
      </c>
      <c r="K244" s="9">
        <v>963312</v>
      </c>
      <c r="L244" s="9">
        <v>198925</v>
      </c>
      <c r="M244" s="9">
        <f t="shared" si="98"/>
        <v>764387</v>
      </c>
      <c r="N244" s="9">
        <v>1504000</v>
      </c>
      <c r="O244" s="9">
        <v>1000000</v>
      </c>
      <c r="P244" s="9">
        <v>21332688</v>
      </c>
      <c r="Q244" s="108"/>
      <c r="R244" s="61"/>
      <c r="S244" s="63"/>
    </row>
    <row r="245" spans="1:19" s="7" customFormat="1" ht="48.75" customHeight="1">
      <c r="A245" s="80"/>
      <c r="B245" s="80"/>
      <c r="C245" s="79"/>
      <c r="D245" s="58"/>
      <c r="E245" s="44" t="s">
        <v>13</v>
      </c>
      <c r="F245" s="34"/>
      <c r="G245" s="16">
        <f aca="true" t="shared" si="99" ref="G245">G244-G243</f>
        <v>0</v>
      </c>
      <c r="H245" s="9">
        <f aca="true" t="shared" si="100" ref="H245:P245">H244-H243</f>
        <v>0</v>
      </c>
      <c r="I245" s="9">
        <f t="shared" si="100"/>
        <v>1135</v>
      </c>
      <c r="J245" s="9">
        <f t="shared" si="100"/>
        <v>-1135</v>
      </c>
      <c r="K245" s="9">
        <f t="shared" si="100"/>
        <v>500000</v>
      </c>
      <c r="L245" s="9">
        <f t="shared" si="100"/>
        <v>0</v>
      </c>
      <c r="M245" s="9">
        <f t="shared" si="100"/>
        <v>500000</v>
      </c>
      <c r="N245" s="9">
        <f t="shared" si="100"/>
        <v>0</v>
      </c>
      <c r="O245" s="9">
        <f t="shared" si="100"/>
        <v>0</v>
      </c>
      <c r="P245" s="9">
        <f t="shared" si="100"/>
        <v>-500000</v>
      </c>
      <c r="Q245" s="108"/>
      <c r="R245" s="62"/>
      <c r="S245" s="63"/>
    </row>
    <row r="246" spans="1:19" s="7" customFormat="1" ht="45" customHeight="1">
      <c r="A246" s="79" t="s">
        <v>45</v>
      </c>
      <c r="B246" s="79" t="s">
        <v>246</v>
      </c>
      <c r="C246" s="79" t="s">
        <v>251</v>
      </c>
      <c r="D246" s="58" t="s">
        <v>229</v>
      </c>
      <c r="E246" s="44" t="s">
        <v>11</v>
      </c>
      <c r="F246" s="34" t="s">
        <v>604</v>
      </c>
      <c r="G246" s="15">
        <f>SUM(H246,K246,N246,O246,P246)</f>
        <v>3200000</v>
      </c>
      <c r="H246" s="9">
        <v>40605</v>
      </c>
      <c r="I246" s="9">
        <v>40524</v>
      </c>
      <c r="J246" s="9">
        <f aca="true" t="shared" si="101" ref="J246:J247">H246-I246</f>
        <v>81</v>
      </c>
      <c r="K246" s="9">
        <v>0</v>
      </c>
      <c r="L246" s="9">
        <v>0</v>
      </c>
      <c r="M246" s="9">
        <f aca="true" t="shared" si="102" ref="M246:M247">K246-L246</f>
        <v>0</v>
      </c>
      <c r="N246" s="9">
        <v>0</v>
      </c>
      <c r="O246" s="15">
        <v>3159395</v>
      </c>
      <c r="P246" s="9"/>
      <c r="Q246" s="108" t="s">
        <v>252</v>
      </c>
      <c r="R246" s="60"/>
      <c r="S246" s="63"/>
    </row>
    <row r="247" spans="1:19" s="28" customFormat="1" ht="45" customHeight="1">
      <c r="A247" s="80"/>
      <c r="B247" s="80"/>
      <c r="C247" s="79"/>
      <c r="D247" s="58"/>
      <c r="E247" s="44" t="s">
        <v>12</v>
      </c>
      <c r="F247" s="34" t="s">
        <v>604</v>
      </c>
      <c r="G247" s="15">
        <f>SUM(H247,K247,N247,O247,P247)</f>
        <v>3200000</v>
      </c>
      <c r="H247" s="9">
        <v>40605</v>
      </c>
      <c r="I247" s="9">
        <v>40524</v>
      </c>
      <c r="J247" s="9">
        <f t="shared" si="101"/>
        <v>81</v>
      </c>
      <c r="K247" s="9">
        <v>0</v>
      </c>
      <c r="L247" s="9">
        <v>0</v>
      </c>
      <c r="M247" s="9">
        <f t="shared" si="102"/>
        <v>0</v>
      </c>
      <c r="N247" s="9">
        <v>0</v>
      </c>
      <c r="O247" s="15">
        <v>3159395</v>
      </c>
      <c r="P247" s="9"/>
      <c r="Q247" s="108"/>
      <c r="R247" s="61"/>
      <c r="S247" s="63"/>
    </row>
    <row r="248" spans="1:19" s="7" customFormat="1" ht="45" customHeight="1">
      <c r="A248" s="80"/>
      <c r="B248" s="80"/>
      <c r="C248" s="79"/>
      <c r="D248" s="58"/>
      <c r="E248" s="44" t="s">
        <v>13</v>
      </c>
      <c r="F248" s="41"/>
      <c r="G248" s="16">
        <f aca="true" t="shared" si="103" ref="G248:P248">G247-G246</f>
        <v>0</v>
      </c>
      <c r="H248" s="9">
        <f t="shared" si="103"/>
        <v>0</v>
      </c>
      <c r="I248" s="9">
        <f t="shared" si="103"/>
        <v>0</v>
      </c>
      <c r="J248" s="9">
        <f t="shared" si="103"/>
        <v>0</v>
      </c>
      <c r="K248" s="9">
        <f t="shared" si="103"/>
        <v>0</v>
      </c>
      <c r="L248" s="9">
        <f t="shared" si="103"/>
        <v>0</v>
      </c>
      <c r="M248" s="9">
        <f t="shared" si="103"/>
        <v>0</v>
      </c>
      <c r="N248" s="9">
        <f t="shared" si="103"/>
        <v>0</v>
      </c>
      <c r="O248" s="9">
        <f t="shared" si="103"/>
        <v>0</v>
      </c>
      <c r="P248" s="9">
        <f t="shared" si="103"/>
        <v>0</v>
      </c>
      <c r="Q248" s="108"/>
      <c r="R248" s="62"/>
      <c r="S248" s="63"/>
    </row>
    <row r="249" spans="1:19" s="7" customFormat="1" ht="45" customHeight="1">
      <c r="A249" s="79" t="s">
        <v>45</v>
      </c>
      <c r="B249" s="79" t="s">
        <v>246</v>
      </c>
      <c r="C249" s="79" t="s">
        <v>461</v>
      </c>
      <c r="D249" s="58" t="s">
        <v>229</v>
      </c>
      <c r="E249" s="44" t="s">
        <v>11</v>
      </c>
      <c r="F249" s="34" t="s">
        <v>605</v>
      </c>
      <c r="G249" s="15">
        <f>SUM(H249,K249,N249,O249,P249)</f>
        <v>20000000</v>
      </c>
      <c r="H249" s="9">
        <v>0</v>
      </c>
      <c r="I249" s="9">
        <v>0</v>
      </c>
      <c r="J249" s="9">
        <f>H249-I249</f>
        <v>0</v>
      </c>
      <c r="K249" s="9">
        <v>3038500</v>
      </c>
      <c r="L249" s="9">
        <v>38624</v>
      </c>
      <c r="M249" s="9">
        <f>K249-L249</f>
        <v>2999876</v>
      </c>
      <c r="N249" s="9">
        <v>3044000</v>
      </c>
      <c r="O249" s="9">
        <v>4000000</v>
      </c>
      <c r="P249" s="9">
        <v>9917500</v>
      </c>
      <c r="Q249" s="108" t="s">
        <v>534</v>
      </c>
      <c r="R249" s="60"/>
      <c r="S249" s="63"/>
    </row>
    <row r="250" spans="1:19" s="28" customFormat="1" ht="45" customHeight="1">
      <c r="A250" s="80"/>
      <c r="B250" s="80"/>
      <c r="C250" s="79"/>
      <c r="D250" s="58"/>
      <c r="E250" s="44" t="s">
        <v>12</v>
      </c>
      <c r="F250" s="34" t="s">
        <v>605</v>
      </c>
      <c r="G250" s="15">
        <f>SUM(H250,K250,N250,O250,P250)</f>
        <v>20000000</v>
      </c>
      <c r="H250" s="9">
        <v>0</v>
      </c>
      <c r="I250" s="9">
        <v>0</v>
      </c>
      <c r="J250" s="9">
        <f>H250-I250</f>
        <v>0</v>
      </c>
      <c r="K250" s="9">
        <v>3038500</v>
      </c>
      <c r="L250" s="9">
        <v>293866</v>
      </c>
      <c r="M250" s="9">
        <f>K250-L250</f>
        <v>2744634</v>
      </c>
      <c r="N250" s="9">
        <v>4044000</v>
      </c>
      <c r="O250" s="9">
        <v>4000000</v>
      </c>
      <c r="P250" s="9">
        <v>8917500</v>
      </c>
      <c r="Q250" s="108"/>
      <c r="R250" s="61"/>
      <c r="S250" s="63"/>
    </row>
    <row r="251" spans="1:19" s="7" customFormat="1" ht="45" customHeight="1">
      <c r="A251" s="80"/>
      <c r="B251" s="80"/>
      <c r="C251" s="79"/>
      <c r="D251" s="58"/>
      <c r="E251" s="44" t="s">
        <v>13</v>
      </c>
      <c r="F251" s="41"/>
      <c r="G251" s="16">
        <f aca="true" t="shared" si="104" ref="G251:P251">G250-G249</f>
        <v>0</v>
      </c>
      <c r="H251" s="9">
        <f t="shared" si="104"/>
        <v>0</v>
      </c>
      <c r="I251" s="9">
        <f t="shared" si="104"/>
        <v>0</v>
      </c>
      <c r="J251" s="9">
        <f t="shared" si="104"/>
        <v>0</v>
      </c>
      <c r="K251" s="9">
        <f t="shared" si="104"/>
        <v>0</v>
      </c>
      <c r="L251" s="9">
        <f t="shared" si="104"/>
        <v>255242</v>
      </c>
      <c r="M251" s="9">
        <f t="shared" si="104"/>
        <v>-255242</v>
      </c>
      <c r="N251" s="9">
        <f t="shared" si="104"/>
        <v>1000000</v>
      </c>
      <c r="O251" s="9">
        <f t="shared" si="104"/>
        <v>0</v>
      </c>
      <c r="P251" s="9">
        <f t="shared" si="104"/>
        <v>-1000000</v>
      </c>
      <c r="Q251" s="108"/>
      <c r="R251" s="62"/>
      <c r="S251" s="63"/>
    </row>
    <row r="252" spans="1:19" s="7" customFormat="1" ht="45" customHeight="1">
      <c r="A252" s="79" t="s">
        <v>45</v>
      </c>
      <c r="B252" s="79" t="s">
        <v>246</v>
      </c>
      <c r="C252" s="79" t="s">
        <v>253</v>
      </c>
      <c r="D252" s="58" t="s">
        <v>229</v>
      </c>
      <c r="E252" s="44" t="s">
        <v>11</v>
      </c>
      <c r="F252" s="34" t="s">
        <v>606</v>
      </c>
      <c r="G252" s="15">
        <f>SUM(H252,K252,N252,O252,P252)</f>
        <v>10700000</v>
      </c>
      <c r="H252" s="9">
        <v>0</v>
      </c>
      <c r="I252" s="9">
        <v>0</v>
      </c>
      <c r="J252" s="9">
        <f>H252-I252</f>
        <v>0</v>
      </c>
      <c r="K252" s="9">
        <v>3536450</v>
      </c>
      <c r="L252" s="9">
        <v>69546</v>
      </c>
      <c r="M252" s="9">
        <f>K252-L252</f>
        <v>3466904</v>
      </c>
      <c r="N252" s="9">
        <v>2505000</v>
      </c>
      <c r="O252" s="9">
        <v>3000000</v>
      </c>
      <c r="P252" s="9">
        <v>1658550</v>
      </c>
      <c r="Q252" s="108" t="s">
        <v>254</v>
      </c>
      <c r="R252" s="60"/>
      <c r="S252" s="63" t="s">
        <v>255</v>
      </c>
    </row>
    <row r="253" spans="1:19" s="28" customFormat="1" ht="45" customHeight="1">
      <c r="A253" s="80"/>
      <c r="B253" s="80"/>
      <c r="C253" s="79"/>
      <c r="D253" s="58"/>
      <c r="E253" s="44" t="s">
        <v>12</v>
      </c>
      <c r="F253" s="34" t="s">
        <v>606</v>
      </c>
      <c r="G253" s="15">
        <f>SUM(H253,K253,N253,O253,P253)</f>
        <v>10700000</v>
      </c>
      <c r="H253" s="9">
        <v>0</v>
      </c>
      <c r="I253" s="9">
        <v>0</v>
      </c>
      <c r="J253" s="9">
        <f>H253-I253</f>
        <v>0</v>
      </c>
      <c r="K253" s="9">
        <v>3536450</v>
      </c>
      <c r="L253" s="9">
        <v>3353186</v>
      </c>
      <c r="M253" s="9">
        <f>K253-L253</f>
        <v>183264</v>
      </c>
      <c r="N253" s="9">
        <v>2905000</v>
      </c>
      <c r="O253" s="9">
        <v>3000000</v>
      </c>
      <c r="P253" s="9">
        <v>1258550</v>
      </c>
      <c r="Q253" s="108"/>
      <c r="R253" s="61"/>
      <c r="S253" s="63"/>
    </row>
    <row r="254" spans="1:19" s="7" customFormat="1" ht="45" customHeight="1">
      <c r="A254" s="80"/>
      <c r="B254" s="80"/>
      <c r="C254" s="79"/>
      <c r="D254" s="58"/>
      <c r="E254" s="44" t="s">
        <v>13</v>
      </c>
      <c r="F254" s="41"/>
      <c r="G254" s="16">
        <f aca="true" t="shared" si="105" ref="G254:P254">G253-G252</f>
        <v>0</v>
      </c>
      <c r="H254" s="9">
        <f t="shared" si="105"/>
        <v>0</v>
      </c>
      <c r="I254" s="9">
        <f t="shared" si="105"/>
        <v>0</v>
      </c>
      <c r="J254" s="9">
        <f t="shared" si="105"/>
        <v>0</v>
      </c>
      <c r="K254" s="9">
        <f t="shared" si="105"/>
        <v>0</v>
      </c>
      <c r="L254" s="9">
        <f t="shared" si="105"/>
        <v>3283640</v>
      </c>
      <c r="M254" s="9">
        <f t="shared" si="105"/>
        <v>-3283640</v>
      </c>
      <c r="N254" s="9">
        <f t="shared" si="105"/>
        <v>400000</v>
      </c>
      <c r="O254" s="9">
        <f t="shared" si="105"/>
        <v>0</v>
      </c>
      <c r="P254" s="9">
        <f t="shared" si="105"/>
        <v>-400000</v>
      </c>
      <c r="Q254" s="108"/>
      <c r="R254" s="62"/>
      <c r="S254" s="63"/>
    </row>
    <row r="255" spans="1:19" s="7" customFormat="1" ht="45" customHeight="1">
      <c r="A255" s="79" t="s">
        <v>45</v>
      </c>
      <c r="B255" s="79" t="s">
        <v>246</v>
      </c>
      <c r="C255" s="79" t="s">
        <v>256</v>
      </c>
      <c r="D255" s="58" t="s">
        <v>229</v>
      </c>
      <c r="E255" s="44" t="s">
        <v>11</v>
      </c>
      <c r="F255" s="34" t="s">
        <v>607</v>
      </c>
      <c r="G255" s="15">
        <f>SUM(H255,K255,N255,O255,P255)</f>
        <v>596417</v>
      </c>
      <c r="H255" s="9">
        <v>0</v>
      </c>
      <c r="I255" s="9">
        <v>0</v>
      </c>
      <c r="J255" s="9">
        <f>H255-I255</f>
        <v>0</v>
      </c>
      <c r="K255" s="9">
        <v>596417</v>
      </c>
      <c r="L255" s="9">
        <v>32974</v>
      </c>
      <c r="M255" s="9">
        <f>K255-L255</f>
        <v>563443</v>
      </c>
      <c r="N255" s="9">
        <v>0</v>
      </c>
      <c r="O255" s="9">
        <v>0</v>
      </c>
      <c r="P255" s="9">
        <v>0</v>
      </c>
      <c r="Q255" s="108" t="s">
        <v>257</v>
      </c>
      <c r="R255" s="23"/>
      <c r="S255" s="63" t="s">
        <v>258</v>
      </c>
    </row>
    <row r="256" spans="1:19" s="28" customFormat="1" ht="45" customHeight="1">
      <c r="A256" s="80"/>
      <c r="B256" s="80"/>
      <c r="C256" s="79"/>
      <c r="D256" s="58"/>
      <c r="E256" s="44" t="s">
        <v>12</v>
      </c>
      <c r="F256" s="34" t="s">
        <v>607</v>
      </c>
      <c r="G256" s="15">
        <f>SUM(H256,K256,N256,O256,P256)</f>
        <v>596417</v>
      </c>
      <c r="H256" s="9">
        <v>0</v>
      </c>
      <c r="I256" s="9">
        <v>0</v>
      </c>
      <c r="J256" s="9">
        <f>H256-I256</f>
        <v>0</v>
      </c>
      <c r="K256" s="9">
        <v>596417</v>
      </c>
      <c r="L256" s="9">
        <v>396676</v>
      </c>
      <c r="M256" s="9">
        <f>K256-L256</f>
        <v>199741</v>
      </c>
      <c r="N256" s="9">
        <v>0</v>
      </c>
      <c r="O256" s="9">
        <v>0</v>
      </c>
      <c r="P256" s="9">
        <v>0</v>
      </c>
      <c r="Q256" s="108"/>
      <c r="R256" s="23"/>
      <c r="S256" s="63"/>
    </row>
    <row r="257" spans="1:19" s="7" customFormat="1" ht="45" customHeight="1">
      <c r="A257" s="80"/>
      <c r="B257" s="80"/>
      <c r="C257" s="79"/>
      <c r="D257" s="58"/>
      <c r="E257" s="44" t="s">
        <v>13</v>
      </c>
      <c r="F257" s="41"/>
      <c r="G257" s="16">
        <f aca="true" t="shared" si="106" ref="G257:P257">G256-G255</f>
        <v>0</v>
      </c>
      <c r="H257" s="9">
        <f t="shared" si="106"/>
        <v>0</v>
      </c>
      <c r="I257" s="9">
        <f t="shared" si="106"/>
        <v>0</v>
      </c>
      <c r="J257" s="9">
        <f t="shared" si="106"/>
        <v>0</v>
      </c>
      <c r="K257" s="9">
        <f t="shared" si="106"/>
        <v>0</v>
      </c>
      <c r="L257" s="9">
        <f t="shared" si="106"/>
        <v>363702</v>
      </c>
      <c r="M257" s="9">
        <f t="shared" si="106"/>
        <v>-363702</v>
      </c>
      <c r="N257" s="9">
        <f t="shared" si="106"/>
        <v>0</v>
      </c>
      <c r="O257" s="9">
        <f t="shared" si="106"/>
        <v>0</v>
      </c>
      <c r="P257" s="9">
        <f t="shared" si="106"/>
        <v>0</v>
      </c>
      <c r="Q257" s="108"/>
      <c r="R257" s="23"/>
      <c r="S257" s="63"/>
    </row>
    <row r="258" spans="1:19" s="7" customFormat="1" ht="45" customHeight="1">
      <c r="A258" s="79" t="s">
        <v>45</v>
      </c>
      <c r="B258" s="79" t="s">
        <v>246</v>
      </c>
      <c r="C258" s="79" t="s">
        <v>259</v>
      </c>
      <c r="D258" s="58" t="s">
        <v>229</v>
      </c>
      <c r="E258" s="44" t="s">
        <v>11</v>
      </c>
      <c r="F258" s="34" t="s">
        <v>608</v>
      </c>
      <c r="G258" s="15">
        <f>SUM(H258,K258,N258,O258,P258)</f>
        <v>1533000</v>
      </c>
      <c r="H258" s="9">
        <v>0</v>
      </c>
      <c r="I258" s="9">
        <v>0</v>
      </c>
      <c r="J258" s="9">
        <f>H258-I258</f>
        <v>0</v>
      </c>
      <c r="K258" s="9">
        <v>33450</v>
      </c>
      <c r="L258" s="9">
        <v>0</v>
      </c>
      <c r="M258" s="9">
        <f>K258-L258</f>
        <v>33450</v>
      </c>
      <c r="N258" s="9">
        <v>702000</v>
      </c>
      <c r="O258" s="9">
        <v>797550</v>
      </c>
      <c r="P258" s="9">
        <v>0</v>
      </c>
      <c r="Q258" s="108" t="s">
        <v>257</v>
      </c>
      <c r="R258" s="23"/>
      <c r="S258" s="63" t="s">
        <v>258</v>
      </c>
    </row>
    <row r="259" spans="1:19" s="28" customFormat="1" ht="45" customHeight="1">
      <c r="A259" s="80"/>
      <c r="B259" s="80"/>
      <c r="C259" s="79"/>
      <c r="D259" s="58"/>
      <c r="E259" s="44" t="s">
        <v>12</v>
      </c>
      <c r="F259" s="34" t="s">
        <v>608</v>
      </c>
      <c r="G259" s="15">
        <f>SUM(H259,K259,N259,O259,P259)</f>
        <v>1533000</v>
      </c>
      <c r="H259" s="9">
        <v>0</v>
      </c>
      <c r="I259" s="9">
        <v>0</v>
      </c>
      <c r="J259" s="9">
        <f>H259-I259</f>
        <v>0</v>
      </c>
      <c r="K259" s="9">
        <v>33450</v>
      </c>
      <c r="L259" s="9">
        <v>822</v>
      </c>
      <c r="M259" s="9">
        <f>K259-L259</f>
        <v>32628</v>
      </c>
      <c r="N259" s="9">
        <v>903000</v>
      </c>
      <c r="O259" s="9">
        <v>596550</v>
      </c>
      <c r="P259" s="9">
        <v>0</v>
      </c>
      <c r="Q259" s="108"/>
      <c r="R259" s="23"/>
      <c r="S259" s="63"/>
    </row>
    <row r="260" spans="1:19" s="7" customFormat="1" ht="45" customHeight="1">
      <c r="A260" s="80"/>
      <c r="B260" s="80"/>
      <c r="C260" s="79"/>
      <c r="D260" s="58"/>
      <c r="E260" s="44" t="s">
        <v>13</v>
      </c>
      <c r="F260" s="41"/>
      <c r="G260" s="16">
        <f aca="true" t="shared" si="107" ref="G260:P260">G259-G258</f>
        <v>0</v>
      </c>
      <c r="H260" s="9">
        <f t="shared" si="107"/>
        <v>0</v>
      </c>
      <c r="I260" s="9">
        <f t="shared" si="107"/>
        <v>0</v>
      </c>
      <c r="J260" s="9">
        <f t="shared" si="107"/>
        <v>0</v>
      </c>
      <c r="K260" s="9">
        <f t="shared" si="107"/>
        <v>0</v>
      </c>
      <c r="L260" s="9">
        <f t="shared" si="107"/>
        <v>822</v>
      </c>
      <c r="M260" s="9">
        <f t="shared" si="107"/>
        <v>-822</v>
      </c>
      <c r="N260" s="9">
        <f t="shared" si="107"/>
        <v>201000</v>
      </c>
      <c r="O260" s="9">
        <f t="shared" si="107"/>
        <v>-201000</v>
      </c>
      <c r="P260" s="9">
        <f t="shared" si="107"/>
        <v>0</v>
      </c>
      <c r="Q260" s="108"/>
      <c r="R260" s="23"/>
      <c r="S260" s="63"/>
    </row>
    <row r="261" spans="1:19" s="7" customFormat="1" ht="45" customHeight="1">
      <c r="A261" s="79" t="s">
        <v>45</v>
      </c>
      <c r="B261" s="79" t="s">
        <v>246</v>
      </c>
      <c r="C261" s="79" t="s">
        <v>260</v>
      </c>
      <c r="D261" s="58" t="s">
        <v>229</v>
      </c>
      <c r="E261" s="44" t="s">
        <v>11</v>
      </c>
      <c r="F261" s="34" t="s">
        <v>609</v>
      </c>
      <c r="G261" s="15">
        <f>SUM(H261,K261,N261,O261,P261)</f>
        <v>1340000</v>
      </c>
      <c r="H261" s="9">
        <v>0</v>
      </c>
      <c r="I261" s="9">
        <v>0</v>
      </c>
      <c r="J261" s="9">
        <f>H261-I261</f>
        <v>0</v>
      </c>
      <c r="K261" s="9">
        <v>0</v>
      </c>
      <c r="L261" s="9">
        <v>0</v>
      </c>
      <c r="M261" s="9">
        <f>K261-L261</f>
        <v>0</v>
      </c>
      <c r="N261" s="9">
        <v>1003000</v>
      </c>
      <c r="O261" s="9">
        <v>337000</v>
      </c>
      <c r="P261" s="9">
        <v>0</v>
      </c>
      <c r="Q261" s="108" t="s">
        <v>257</v>
      </c>
      <c r="R261" s="23"/>
      <c r="S261" s="63" t="s">
        <v>261</v>
      </c>
    </row>
    <row r="262" spans="1:19" s="28" customFormat="1" ht="45" customHeight="1">
      <c r="A262" s="80"/>
      <c r="B262" s="80"/>
      <c r="C262" s="79"/>
      <c r="D262" s="58"/>
      <c r="E262" s="44" t="s">
        <v>12</v>
      </c>
      <c r="F262" s="34" t="s">
        <v>609</v>
      </c>
      <c r="G262" s="15">
        <f>SUM(H262,K262,N262,O262,P262)</f>
        <v>1340000</v>
      </c>
      <c r="H262" s="9">
        <v>0</v>
      </c>
      <c r="I262" s="9">
        <v>0</v>
      </c>
      <c r="J262" s="9">
        <f>H262-I262</f>
        <v>0</v>
      </c>
      <c r="K262" s="9">
        <v>0</v>
      </c>
      <c r="L262" s="9">
        <v>0</v>
      </c>
      <c r="M262" s="9">
        <f>K262-L262</f>
        <v>0</v>
      </c>
      <c r="N262" s="9">
        <v>1003000</v>
      </c>
      <c r="O262" s="9">
        <v>337000</v>
      </c>
      <c r="P262" s="9">
        <v>0</v>
      </c>
      <c r="Q262" s="108"/>
      <c r="R262" s="23"/>
      <c r="S262" s="63"/>
    </row>
    <row r="263" spans="1:19" s="7" customFormat="1" ht="45" customHeight="1">
      <c r="A263" s="80"/>
      <c r="B263" s="80"/>
      <c r="C263" s="79"/>
      <c r="D263" s="58"/>
      <c r="E263" s="44" t="s">
        <v>13</v>
      </c>
      <c r="F263" s="41"/>
      <c r="G263" s="16">
        <f aca="true" t="shared" si="108" ref="G263:P263">G262-G261</f>
        <v>0</v>
      </c>
      <c r="H263" s="9">
        <f t="shared" si="108"/>
        <v>0</v>
      </c>
      <c r="I263" s="9">
        <f t="shared" si="108"/>
        <v>0</v>
      </c>
      <c r="J263" s="9">
        <f t="shared" si="108"/>
        <v>0</v>
      </c>
      <c r="K263" s="9">
        <f t="shared" si="108"/>
        <v>0</v>
      </c>
      <c r="L263" s="9">
        <f t="shared" si="108"/>
        <v>0</v>
      </c>
      <c r="M263" s="9">
        <f t="shared" si="108"/>
        <v>0</v>
      </c>
      <c r="N263" s="9">
        <f t="shared" si="108"/>
        <v>0</v>
      </c>
      <c r="O263" s="9">
        <f t="shared" si="108"/>
        <v>0</v>
      </c>
      <c r="P263" s="9">
        <f t="shared" si="108"/>
        <v>0</v>
      </c>
      <c r="Q263" s="108"/>
      <c r="R263" s="23"/>
      <c r="S263" s="63"/>
    </row>
    <row r="264" spans="1:19" s="7" customFormat="1" ht="45.75" customHeight="1">
      <c r="A264" s="79" t="s">
        <v>45</v>
      </c>
      <c r="B264" s="79" t="s">
        <v>246</v>
      </c>
      <c r="C264" s="79" t="s">
        <v>262</v>
      </c>
      <c r="D264" s="58" t="s">
        <v>229</v>
      </c>
      <c r="E264" s="44" t="s">
        <v>11</v>
      </c>
      <c r="F264" s="34" t="s">
        <v>610</v>
      </c>
      <c r="G264" s="15">
        <f>SUM(H264,K264,N264,O264,P264)</f>
        <v>31346000</v>
      </c>
      <c r="H264" s="9">
        <v>0</v>
      </c>
      <c r="I264" s="9">
        <v>0</v>
      </c>
      <c r="J264" s="9">
        <f>H264-I264</f>
        <v>0</v>
      </c>
      <c r="K264" s="9">
        <v>0</v>
      </c>
      <c r="L264" s="9">
        <v>0</v>
      </c>
      <c r="M264" s="9">
        <f>K264-L264</f>
        <v>0</v>
      </c>
      <c r="N264" s="9">
        <v>511000</v>
      </c>
      <c r="O264" s="9">
        <v>1000000</v>
      </c>
      <c r="P264" s="9">
        <v>29835000</v>
      </c>
      <c r="Q264" s="108" t="s">
        <v>462</v>
      </c>
      <c r="R264" s="23"/>
      <c r="S264" s="63" t="s">
        <v>263</v>
      </c>
    </row>
    <row r="265" spans="1:19" s="28" customFormat="1" ht="45.75" customHeight="1">
      <c r="A265" s="80"/>
      <c r="B265" s="80"/>
      <c r="C265" s="79"/>
      <c r="D265" s="58"/>
      <c r="E265" s="44" t="s">
        <v>12</v>
      </c>
      <c r="F265" s="34" t="s">
        <v>610</v>
      </c>
      <c r="G265" s="15">
        <f>SUM(H265,K265,N265,O265,P265)</f>
        <v>31346000</v>
      </c>
      <c r="H265" s="9">
        <v>0</v>
      </c>
      <c r="I265" s="9">
        <v>0</v>
      </c>
      <c r="J265" s="9">
        <f>H265-I265</f>
        <v>0</v>
      </c>
      <c r="K265" s="9">
        <v>0</v>
      </c>
      <c r="L265" s="9">
        <v>0</v>
      </c>
      <c r="M265" s="9">
        <f>K265-L265</f>
        <v>0</v>
      </c>
      <c r="N265" s="9">
        <v>1012000</v>
      </c>
      <c r="O265" s="9">
        <v>1000000</v>
      </c>
      <c r="P265" s="9">
        <v>29334000</v>
      </c>
      <c r="Q265" s="108"/>
      <c r="R265" s="23"/>
      <c r="S265" s="63"/>
    </row>
    <row r="266" spans="1:19" s="7" customFormat="1" ht="42.75" customHeight="1">
      <c r="A266" s="80"/>
      <c r="B266" s="80"/>
      <c r="C266" s="79"/>
      <c r="D266" s="58"/>
      <c r="E266" s="44" t="s">
        <v>13</v>
      </c>
      <c r="F266" s="41"/>
      <c r="G266" s="16">
        <f aca="true" t="shared" si="109" ref="G266:P266">G265-G264</f>
        <v>0</v>
      </c>
      <c r="H266" s="9">
        <f t="shared" si="109"/>
        <v>0</v>
      </c>
      <c r="I266" s="9">
        <f t="shared" si="109"/>
        <v>0</v>
      </c>
      <c r="J266" s="9">
        <f t="shared" si="109"/>
        <v>0</v>
      </c>
      <c r="K266" s="9">
        <f t="shared" si="109"/>
        <v>0</v>
      </c>
      <c r="L266" s="9">
        <f t="shared" si="109"/>
        <v>0</v>
      </c>
      <c r="M266" s="9">
        <f t="shared" si="109"/>
        <v>0</v>
      </c>
      <c r="N266" s="9">
        <f t="shared" si="109"/>
        <v>501000</v>
      </c>
      <c r="O266" s="9">
        <f t="shared" si="109"/>
        <v>0</v>
      </c>
      <c r="P266" s="9">
        <f t="shared" si="109"/>
        <v>-501000</v>
      </c>
      <c r="Q266" s="108"/>
      <c r="R266" s="23"/>
      <c r="S266" s="63"/>
    </row>
    <row r="267" spans="1:19" s="7" customFormat="1" ht="45.75" customHeight="1">
      <c r="A267" s="79" t="s">
        <v>45</v>
      </c>
      <c r="B267" s="79" t="s">
        <v>246</v>
      </c>
      <c r="C267" s="79" t="s">
        <v>264</v>
      </c>
      <c r="D267" s="58" t="s">
        <v>229</v>
      </c>
      <c r="E267" s="44" t="s">
        <v>11</v>
      </c>
      <c r="F267" s="34" t="s">
        <v>611</v>
      </c>
      <c r="G267" s="15">
        <f>SUM(H267,K267,N267,O267,P267)</f>
        <v>8467000</v>
      </c>
      <c r="H267" s="9">
        <v>0</v>
      </c>
      <c r="I267" s="9">
        <v>0</v>
      </c>
      <c r="J267" s="9">
        <f>H267-I267</f>
        <v>0</v>
      </c>
      <c r="K267" s="9">
        <v>0</v>
      </c>
      <c r="L267" s="9">
        <v>0</v>
      </c>
      <c r="M267" s="9">
        <f>K267-L267</f>
        <v>0</v>
      </c>
      <c r="N267" s="9">
        <v>114000</v>
      </c>
      <c r="O267" s="9">
        <v>1500000</v>
      </c>
      <c r="P267" s="9">
        <v>6853000</v>
      </c>
      <c r="Q267" s="108" t="s">
        <v>463</v>
      </c>
      <c r="R267" s="23"/>
      <c r="S267" s="63" t="s">
        <v>265</v>
      </c>
    </row>
    <row r="268" spans="1:19" s="28" customFormat="1" ht="45.75" customHeight="1">
      <c r="A268" s="80"/>
      <c r="B268" s="80"/>
      <c r="C268" s="79"/>
      <c r="D268" s="58"/>
      <c r="E268" s="44" t="s">
        <v>12</v>
      </c>
      <c r="F268" s="34" t="s">
        <v>611</v>
      </c>
      <c r="G268" s="15">
        <f>SUM(H268,K268,N268,O268,P268)</f>
        <v>8467000</v>
      </c>
      <c r="H268" s="9">
        <v>0</v>
      </c>
      <c r="I268" s="9">
        <v>0</v>
      </c>
      <c r="J268" s="9">
        <f>H268-I268</f>
        <v>0</v>
      </c>
      <c r="K268" s="9">
        <v>0</v>
      </c>
      <c r="L268" s="9">
        <v>0</v>
      </c>
      <c r="M268" s="9">
        <f>K268-L268</f>
        <v>0</v>
      </c>
      <c r="N268" s="9">
        <v>114000</v>
      </c>
      <c r="O268" s="9">
        <v>1500000</v>
      </c>
      <c r="P268" s="9">
        <v>6853000</v>
      </c>
      <c r="Q268" s="108"/>
      <c r="R268" s="23"/>
      <c r="S268" s="63"/>
    </row>
    <row r="269" spans="1:19" s="7" customFormat="1" ht="42.75" customHeight="1">
      <c r="A269" s="80"/>
      <c r="B269" s="80"/>
      <c r="C269" s="79"/>
      <c r="D269" s="58"/>
      <c r="E269" s="44" t="s">
        <v>13</v>
      </c>
      <c r="F269" s="41"/>
      <c r="G269" s="16">
        <f aca="true" t="shared" si="110" ref="G269:P269">G268-G267</f>
        <v>0</v>
      </c>
      <c r="H269" s="9">
        <f t="shared" si="110"/>
        <v>0</v>
      </c>
      <c r="I269" s="9">
        <f t="shared" si="110"/>
        <v>0</v>
      </c>
      <c r="J269" s="9">
        <f t="shared" si="110"/>
        <v>0</v>
      </c>
      <c r="K269" s="9">
        <f t="shared" si="110"/>
        <v>0</v>
      </c>
      <c r="L269" s="9">
        <f t="shared" si="110"/>
        <v>0</v>
      </c>
      <c r="M269" s="9">
        <f t="shared" si="110"/>
        <v>0</v>
      </c>
      <c r="N269" s="9">
        <f t="shared" si="110"/>
        <v>0</v>
      </c>
      <c r="O269" s="9">
        <f t="shared" si="110"/>
        <v>0</v>
      </c>
      <c r="P269" s="9">
        <f t="shared" si="110"/>
        <v>0</v>
      </c>
      <c r="Q269" s="108"/>
      <c r="R269" s="23"/>
      <c r="S269" s="63"/>
    </row>
    <row r="270" spans="1:19" s="7" customFormat="1" ht="45.75" customHeight="1">
      <c r="A270" s="79" t="s">
        <v>45</v>
      </c>
      <c r="B270" s="79" t="s">
        <v>246</v>
      </c>
      <c r="C270" s="79" t="s">
        <v>266</v>
      </c>
      <c r="D270" s="58" t="s">
        <v>229</v>
      </c>
      <c r="E270" s="44" t="s">
        <v>11</v>
      </c>
      <c r="F270" s="34" t="s">
        <v>612</v>
      </c>
      <c r="G270" s="15">
        <f>SUM(H270,K270,N270,O270,P270)</f>
        <v>1984000</v>
      </c>
      <c r="H270" s="9">
        <v>0</v>
      </c>
      <c r="I270" s="9">
        <v>0</v>
      </c>
      <c r="J270" s="9">
        <f>H270-I270</f>
        <v>0</v>
      </c>
      <c r="K270" s="9">
        <v>0</v>
      </c>
      <c r="L270" s="9">
        <v>0</v>
      </c>
      <c r="M270" s="9">
        <f>K270-L270</f>
        <v>0</v>
      </c>
      <c r="N270" s="9">
        <v>64000</v>
      </c>
      <c r="O270" s="9">
        <v>600000</v>
      </c>
      <c r="P270" s="9">
        <v>1320000</v>
      </c>
      <c r="Q270" s="108" t="s">
        <v>463</v>
      </c>
      <c r="R270" s="23"/>
      <c r="S270" s="63" t="s">
        <v>265</v>
      </c>
    </row>
    <row r="271" spans="1:19" s="28" customFormat="1" ht="45.75" customHeight="1">
      <c r="A271" s="80"/>
      <c r="B271" s="80"/>
      <c r="C271" s="79"/>
      <c r="D271" s="58"/>
      <c r="E271" s="44" t="s">
        <v>12</v>
      </c>
      <c r="F271" s="34" t="s">
        <v>612</v>
      </c>
      <c r="G271" s="15">
        <f>SUM(H271,K271,N271,O271,P271)</f>
        <v>1984000</v>
      </c>
      <c r="H271" s="9">
        <v>0</v>
      </c>
      <c r="I271" s="9">
        <v>0</v>
      </c>
      <c r="J271" s="9">
        <f>H271-I271</f>
        <v>0</v>
      </c>
      <c r="K271" s="9">
        <v>0</v>
      </c>
      <c r="L271" s="9">
        <v>0</v>
      </c>
      <c r="M271" s="9">
        <f>K271-L271</f>
        <v>0</v>
      </c>
      <c r="N271" s="9">
        <v>64000</v>
      </c>
      <c r="O271" s="9">
        <v>600000</v>
      </c>
      <c r="P271" s="9">
        <v>1320000</v>
      </c>
      <c r="Q271" s="108"/>
      <c r="R271" s="23"/>
      <c r="S271" s="63"/>
    </row>
    <row r="272" spans="1:19" s="7" customFormat="1" ht="42.75" customHeight="1">
      <c r="A272" s="80"/>
      <c r="B272" s="80"/>
      <c r="C272" s="79"/>
      <c r="D272" s="58"/>
      <c r="E272" s="44" t="s">
        <v>13</v>
      </c>
      <c r="F272" s="41"/>
      <c r="G272" s="16">
        <f aca="true" t="shared" si="111" ref="G272:P272">G271-G270</f>
        <v>0</v>
      </c>
      <c r="H272" s="9">
        <f t="shared" si="111"/>
        <v>0</v>
      </c>
      <c r="I272" s="9">
        <f t="shared" si="111"/>
        <v>0</v>
      </c>
      <c r="J272" s="9">
        <f t="shared" si="111"/>
        <v>0</v>
      </c>
      <c r="K272" s="9">
        <f t="shared" si="111"/>
        <v>0</v>
      </c>
      <c r="L272" s="9">
        <f t="shared" si="111"/>
        <v>0</v>
      </c>
      <c r="M272" s="9">
        <f t="shared" si="111"/>
        <v>0</v>
      </c>
      <c r="N272" s="9">
        <f t="shared" si="111"/>
        <v>0</v>
      </c>
      <c r="O272" s="9">
        <f t="shared" si="111"/>
        <v>0</v>
      </c>
      <c r="P272" s="9">
        <f t="shared" si="111"/>
        <v>0</v>
      </c>
      <c r="Q272" s="108"/>
      <c r="R272" s="23"/>
      <c r="S272" s="63"/>
    </row>
    <row r="273" spans="1:19" s="7" customFormat="1" ht="45.75" customHeight="1">
      <c r="A273" s="79" t="s">
        <v>45</v>
      </c>
      <c r="B273" s="79" t="s">
        <v>246</v>
      </c>
      <c r="C273" s="79" t="s">
        <v>267</v>
      </c>
      <c r="D273" s="58" t="s">
        <v>229</v>
      </c>
      <c r="E273" s="44" t="s">
        <v>11</v>
      </c>
      <c r="F273" s="34" t="s">
        <v>613</v>
      </c>
      <c r="G273" s="15">
        <f>SUM(H273,K273,N273,O273,P273)</f>
        <v>5918000</v>
      </c>
      <c r="H273" s="9">
        <v>0</v>
      </c>
      <c r="I273" s="9">
        <v>0</v>
      </c>
      <c r="J273" s="9">
        <f>H273-I273</f>
        <v>0</v>
      </c>
      <c r="K273" s="9">
        <v>0</v>
      </c>
      <c r="L273" s="9">
        <v>0</v>
      </c>
      <c r="M273" s="9">
        <f>K273-L273</f>
        <v>0</v>
      </c>
      <c r="N273" s="9">
        <v>30000</v>
      </c>
      <c r="O273" s="9">
        <v>2000000</v>
      </c>
      <c r="P273" s="9">
        <v>3888000</v>
      </c>
      <c r="Q273" s="108" t="s">
        <v>463</v>
      </c>
      <c r="R273" s="23"/>
      <c r="S273" s="63" t="s">
        <v>265</v>
      </c>
    </row>
    <row r="274" spans="1:19" s="28" customFormat="1" ht="45.75" customHeight="1">
      <c r="A274" s="80"/>
      <c r="B274" s="80"/>
      <c r="C274" s="79"/>
      <c r="D274" s="58"/>
      <c r="E274" s="44" t="s">
        <v>12</v>
      </c>
      <c r="F274" s="34" t="s">
        <v>613</v>
      </c>
      <c r="G274" s="15">
        <f>SUM(H274,K274,N274,O274,P274)</f>
        <v>5918000</v>
      </c>
      <c r="H274" s="9">
        <v>0</v>
      </c>
      <c r="I274" s="9">
        <v>0</v>
      </c>
      <c r="J274" s="9">
        <f>H274-I274</f>
        <v>0</v>
      </c>
      <c r="K274" s="9">
        <v>0</v>
      </c>
      <c r="L274" s="9">
        <v>0</v>
      </c>
      <c r="M274" s="9">
        <f>K274-L274</f>
        <v>0</v>
      </c>
      <c r="N274" s="9">
        <v>30000</v>
      </c>
      <c r="O274" s="9">
        <v>2000000</v>
      </c>
      <c r="P274" s="9">
        <v>3888000</v>
      </c>
      <c r="Q274" s="108"/>
      <c r="R274" s="23"/>
      <c r="S274" s="63"/>
    </row>
    <row r="275" spans="1:19" s="7" customFormat="1" ht="42.75" customHeight="1">
      <c r="A275" s="80"/>
      <c r="B275" s="80"/>
      <c r="C275" s="79"/>
      <c r="D275" s="58"/>
      <c r="E275" s="44" t="s">
        <v>13</v>
      </c>
      <c r="F275" s="41"/>
      <c r="G275" s="16">
        <f aca="true" t="shared" si="112" ref="G275:P275">G274-G273</f>
        <v>0</v>
      </c>
      <c r="H275" s="9">
        <f t="shared" si="112"/>
        <v>0</v>
      </c>
      <c r="I275" s="9">
        <f t="shared" si="112"/>
        <v>0</v>
      </c>
      <c r="J275" s="9">
        <f t="shared" si="112"/>
        <v>0</v>
      </c>
      <c r="K275" s="9">
        <f t="shared" si="112"/>
        <v>0</v>
      </c>
      <c r="L275" s="9">
        <f t="shared" si="112"/>
        <v>0</v>
      </c>
      <c r="M275" s="9">
        <f t="shared" si="112"/>
        <v>0</v>
      </c>
      <c r="N275" s="9">
        <f t="shared" si="112"/>
        <v>0</v>
      </c>
      <c r="O275" s="9">
        <f t="shared" si="112"/>
        <v>0</v>
      </c>
      <c r="P275" s="9">
        <f t="shared" si="112"/>
        <v>0</v>
      </c>
      <c r="Q275" s="108"/>
      <c r="R275" s="23"/>
      <c r="S275" s="63"/>
    </row>
    <row r="276" spans="1:19" s="7" customFormat="1" ht="51" customHeight="1">
      <c r="A276" s="55" t="s">
        <v>268</v>
      </c>
      <c r="B276" s="55" t="s">
        <v>269</v>
      </c>
      <c r="C276" s="55" t="s">
        <v>270</v>
      </c>
      <c r="D276" s="58" t="s">
        <v>229</v>
      </c>
      <c r="E276" s="44" t="s">
        <v>59</v>
      </c>
      <c r="F276" s="33" t="s">
        <v>614</v>
      </c>
      <c r="G276" s="15">
        <f>SUM(H276,K276,N276,O276,P276)</f>
        <v>83300000</v>
      </c>
      <c r="H276" s="9">
        <v>30723150</v>
      </c>
      <c r="I276" s="9">
        <v>29555463</v>
      </c>
      <c r="J276" s="9">
        <f>H276-I276</f>
        <v>1167687</v>
      </c>
      <c r="K276" s="9">
        <v>12234064</v>
      </c>
      <c r="L276" s="9">
        <v>3884539</v>
      </c>
      <c r="M276" s="9">
        <f>K276-L276</f>
        <v>8349525</v>
      </c>
      <c r="N276" s="9">
        <v>700000</v>
      </c>
      <c r="O276" s="9">
        <v>24600000</v>
      </c>
      <c r="P276" s="9">
        <v>15042786</v>
      </c>
      <c r="Q276" s="59" t="s">
        <v>625</v>
      </c>
      <c r="R276" s="23"/>
      <c r="S276" s="17"/>
    </row>
    <row r="277" spans="1:19" s="28" customFormat="1" ht="51" customHeight="1">
      <c r="A277" s="56"/>
      <c r="B277" s="56"/>
      <c r="C277" s="56"/>
      <c r="D277" s="58"/>
      <c r="E277" s="44" t="s">
        <v>1</v>
      </c>
      <c r="F277" s="33" t="s">
        <v>614</v>
      </c>
      <c r="G277" s="15">
        <f>SUM(H277,K277,N277,O277,P277)</f>
        <v>78000000</v>
      </c>
      <c r="H277" s="9">
        <v>30723150</v>
      </c>
      <c r="I277" s="9">
        <v>30723150</v>
      </c>
      <c r="J277" s="9">
        <f>H277-I277</f>
        <v>0</v>
      </c>
      <c r="K277" s="9">
        <v>12234064</v>
      </c>
      <c r="L277" s="9">
        <v>3941354</v>
      </c>
      <c r="M277" s="9">
        <f>K277-L277</f>
        <v>8292710</v>
      </c>
      <c r="N277" s="9">
        <v>7700000</v>
      </c>
      <c r="O277" s="9">
        <v>13000000</v>
      </c>
      <c r="P277" s="9">
        <v>14342786</v>
      </c>
      <c r="Q277" s="59"/>
      <c r="R277" s="23"/>
      <c r="S277" s="17"/>
    </row>
    <row r="278" spans="1:19" s="7" customFormat="1" ht="51" customHeight="1">
      <c r="A278" s="56"/>
      <c r="B278" s="56"/>
      <c r="C278" s="56"/>
      <c r="D278" s="58"/>
      <c r="E278" s="44" t="s">
        <v>13</v>
      </c>
      <c r="F278" s="33"/>
      <c r="G278" s="16">
        <f aca="true" t="shared" si="113" ref="G278:P278">G277-G276</f>
        <v>-5300000</v>
      </c>
      <c r="H278" s="9">
        <f t="shared" si="113"/>
        <v>0</v>
      </c>
      <c r="I278" s="9">
        <f t="shared" si="113"/>
        <v>1167687</v>
      </c>
      <c r="J278" s="9">
        <f t="shared" si="113"/>
        <v>-1167687</v>
      </c>
      <c r="K278" s="9">
        <f t="shared" si="113"/>
        <v>0</v>
      </c>
      <c r="L278" s="9">
        <f t="shared" si="113"/>
        <v>56815</v>
      </c>
      <c r="M278" s="9">
        <f t="shared" si="113"/>
        <v>-56815</v>
      </c>
      <c r="N278" s="9">
        <f t="shared" si="113"/>
        <v>7000000</v>
      </c>
      <c r="O278" s="9">
        <f t="shared" si="113"/>
        <v>-11600000</v>
      </c>
      <c r="P278" s="9">
        <f t="shared" si="113"/>
        <v>-700000</v>
      </c>
      <c r="Q278" s="59"/>
      <c r="R278" s="23"/>
      <c r="S278" s="17"/>
    </row>
    <row r="279" spans="1:19" s="7" customFormat="1" ht="48" customHeight="1">
      <c r="A279" s="55" t="s">
        <v>268</v>
      </c>
      <c r="B279" s="55" t="s">
        <v>271</v>
      </c>
      <c r="C279" s="55" t="s">
        <v>272</v>
      </c>
      <c r="D279" s="58" t="s">
        <v>229</v>
      </c>
      <c r="E279" s="45" t="s">
        <v>11</v>
      </c>
      <c r="F279" s="33" t="s">
        <v>615</v>
      </c>
      <c r="G279" s="15">
        <f>SUM(H279,K279,N279,O279,P279)</f>
        <v>5400000</v>
      </c>
      <c r="H279" s="9">
        <v>3418388</v>
      </c>
      <c r="I279" s="9">
        <v>2761984</v>
      </c>
      <c r="J279" s="9">
        <f>H279-I279</f>
        <v>656404</v>
      </c>
      <c r="K279" s="9">
        <v>403600</v>
      </c>
      <c r="L279" s="9">
        <v>0</v>
      </c>
      <c r="M279" s="9">
        <f>K279-L279</f>
        <v>403600</v>
      </c>
      <c r="N279" s="9">
        <v>1578012</v>
      </c>
      <c r="O279" s="9">
        <v>0</v>
      </c>
      <c r="P279" s="9">
        <v>0</v>
      </c>
      <c r="Q279" s="59" t="s">
        <v>503</v>
      </c>
      <c r="R279" s="23"/>
      <c r="S279" s="17"/>
    </row>
    <row r="280" spans="1:19" s="28" customFormat="1" ht="48" customHeight="1">
      <c r="A280" s="56"/>
      <c r="B280" s="56"/>
      <c r="C280" s="56"/>
      <c r="D280" s="58"/>
      <c r="E280" s="45" t="s">
        <v>12</v>
      </c>
      <c r="F280" s="33" t="s">
        <v>615</v>
      </c>
      <c r="G280" s="15">
        <f>SUM(H280,K280,N280,O280,P280)</f>
        <v>5400000</v>
      </c>
      <c r="H280" s="9">
        <v>3418388</v>
      </c>
      <c r="I280" s="9">
        <v>3381645</v>
      </c>
      <c r="J280" s="9">
        <f>H280-I280</f>
        <v>36743</v>
      </c>
      <c r="K280" s="9">
        <v>403600</v>
      </c>
      <c r="L280" s="9">
        <v>0</v>
      </c>
      <c r="M280" s="9">
        <f>K280-L280</f>
        <v>403600</v>
      </c>
      <c r="N280" s="9">
        <v>1578012</v>
      </c>
      <c r="O280" s="9">
        <v>0</v>
      </c>
      <c r="P280" s="9">
        <v>0</v>
      </c>
      <c r="Q280" s="59"/>
      <c r="R280" s="23"/>
      <c r="S280" s="17"/>
    </row>
    <row r="281" spans="1:19" s="7" customFormat="1" ht="48" customHeight="1">
      <c r="A281" s="56"/>
      <c r="B281" s="56"/>
      <c r="C281" s="56"/>
      <c r="D281" s="58"/>
      <c r="E281" s="45" t="s">
        <v>13</v>
      </c>
      <c r="F281" s="41"/>
      <c r="G281" s="16">
        <f aca="true" t="shared" si="114" ref="G281:P281">G280-G279</f>
        <v>0</v>
      </c>
      <c r="H281" s="9">
        <f t="shared" si="114"/>
        <v>0</v>
      </c>
      <c r="I281" s="9">
        <f t="shared" si="114"/>
        <v>619661</v>
      </c>
      <c r="J281" s="9">
        <f t="shared" si="114"/>
        <v>-619661</v>
      </c>
      <c r="K281" s="9">
        <f t="shared" si="114"/>
        <v>0</v>
      </c>
      <c r="L281" s="9">
        <f t="shared" si="114"/>
        <v>0</v>
      </c>
      <c r="M281" s="9">
        <f t="shared" si="114"/>
        <v>0</v>
      </c>
      <c r="N281" s="9">
        <f t="shared" si="114"/>
        <v>0</v>
      </c>
      <c r="O281" s="9">
        <f t="shared" si="114"/>
        <v>0</v>
      </c>
      <c r="P281" s="9">
        <f t="shared" si="114"/>
        <v>0</v>
      </c>
      <c r="Q281" s="59"/>
      <c r="R281" s="23"/>
      <c r="S281" s="17"/>
    </row>
    <row r="282" spans="1:19" s="7" customFormat="1" ht="46.5" customHeight="1">
      <c r="A282" s="55" t="s">
        <v>268</v>
      </c>
      <c r="B282" s="55" t="s">
        <v>271</v>
      </c>
      <c r="C282" s="55" t="s">
        <v>273</v>
      </c>
      <c r="D282" s="58" t="s">
        <v>229</v>
      </c>
      <c r="E282" s="45" t="s">
        <v>11</v>
      </c>
      <c r="F282" s="33" t="s">
        <v>616</v>
      </c>
      <c r="G282" s="15">
        <f>SUM(H282,K282,N282,O282,P282)</f>
        <v>8000000</v>
      </c>
      <c r="H282" s="9">
        <v>94500</v>
      </c>
      <c r="I282" s="9">
        <v>94500</v>
      </c>
      <c r="J282" s="9">
        <f>H282-I282</f>
        <v>0</v>
      </c>
      <c r="K282" s="9">
        <v>2536000</v>
      </c>
      <c r="L282" s="9">
        <v>2266012</v>
      </c>
      <c r="M282" s="9">
        <f>K282-L282</f>
        <v>269988</v>
      </c>
      <c r="N282" s="9">
        <v>1504000</v>
      </c>
      <c r="O282" s="9">
        <v>1000000</v>
      </c>
      <c r="P282" s="9">
        <v>2865500</v>
      </c>
      <c r="Q282" s="59" t="s">
        <v>504</v>
      </c>
      <c r="R282" s="23"/>
      <c r="S282" s="17"/>
    </row>
    <row r="283" spans="1:19" s="28" customFormat="1" ht="46.5" customHeight="1">
      <c r="A283" s="56"/>
      <c r="B283" s="56"/>
      <c r="C283" s="56"/>
      <c r="D283" s="58"/>
      <c r="E283" s="45" t="s">
        <v>12</v>
      </c>
      <c r="F283" s="33" t="s">
        <v>616</v>
      </c>
      <c r="G283" s="15">
        <f>SUM(H283,K283,N283,O283,P283)</f>
        <v>8000000</v>
      </c>
      <c r="H283" s="9">
        <v>94500</v>
      </c>
      <c r="I283" s="9">
        <v>94500</v>
      </c>
      <c r="J283" s="9">
        <f>H283-I283</f>
        <v>0</v>
      </c>
      <c r="K283" s="9">
        <v>2536000</v>
      </c>
      <c r="L283" s="9">
        <v>2529000</v>
      </c>
      <c r="M283" s="9">
        <f>K283-L283</f>
        <v>7000</v>
      </c>
      <c r="N283" s="9">
        <v>2005000</v>
      </c>
      <c r="O283" s="9">
        <v>499000</v>
      </c>
      <c r="P283" s="9">
        <v>2865500</v>
      </c>
      <c r="Q283" s="59"/>
      <c r="R283" s="23"/>
      <c r="S283" s="17"/>
    </row>
    <row r="284" spans="1:19" s="7" customFormat="1" ht="46.5" customHeight="1">
      <c r="A284" s="56"/>
      <c r="B284" s="56"/>
      <c r="C284" s="56"/>
      <c r="D284" s="58"/>
      <c r="E284" s="45" t="s">
        <v>13</v>
      </c>
      <c r="F284" s="41"/>
      <c r="G284" s="16">
        <f aca="true" t="shared" si="115" ref="G284:P284">G283-G282</f>
        <v>0</v>
      </c>
      <c r="H284" s="9">
        <f t="shared" si="115"/>
        <v>0</v>
      </c>
      <c r="I284" s="9">
        <f t="shared" si="115"/>
        <v>0</v>
      </c>
      <c r="J284" s="9">
        <f t="shared" si="115"/>
        <v>0</v>
      </c>
      <c r="K284" s="9">
        <f t="shared" si="115"/>
        <v>0</v>
      </c>
      <c r="L284" s="9">
        <f t="shared" si="115"/>
        <v>262988</v>
      </c>
      <c r="M284" s="9">
        <f t="shared" si="115"/>
        <v>-262988</v>
      </c>
      <c r="N284" s="9">
        <f t="shared" si="115"/>
        <v>501000</v>
      </c>
      <c r="O284" s="9">
        <f t="shared" si="115"/>
        <v>-501000</v>
      </c>
      <c r="P284" s="9">
        <f t="shared" si="115"/>
        <v>0</v>
      </c>
      <c r="Q284" s="59"/>
      <c r="R284" s="23"/>
      <c r="S284" s="17"/>
    </row>
    <row r="285" spans="1:19" s="7" customFormat="1" ht="46.5" customHeight="1">
      <c r="A285" s="55" t="s">
        <v>268</v>
      </c>
      <c r="B285" s="55" t="s">
        <v>271</v>
      </c>
      <c r="C285" s="55" t="s">
        <v>274</v>
      </c>
      <c r="D285" s="58" t="s">
        <v>229</v>
      </c>
      <c r="E285" s="45" t="s">
        <v>11</v>
      </c>
      <c r="F285" s="33" t="s">
        <v>617</v>
      </c>
      <c r="G285" s="15">
        <f>SUM(H285,K285,N285,O285,P285)</f>
        <v>2500000</v>
      </c>
      <c r="H285" s="9">
        <v>0</v>
      </c>
      <c r="I285" s="9">
        <v>0</v>
      </c>
      <c r="J285" s="9">
        <f>H285-I285</f>
        <v>0</v>
      </c>
      <c r="K285" s="9">
        <v>30000</v>
      </c>
      <c r="L285" s="9">
        <v>16886</v>
      </c>
      <c r="M285" s="9">
        <f>K285-L285</f>
        <v>13114</v>
      </c>
      <c r="N285" s="9">
        <v>816500</v>
      </c>
      <c r="O285" s="9">
        <v>1653500</v>
      </c>
      <c r="P285" s="9">
        <v>0</v>
      </c>
      <c r="Q285" s="59" t="s">
        <v>735</v>
      </c>
      <c r="R285" s="23"/>
      <c r="S285" s="17"/>
    </row>
    <row r="286" spans="1:19" s="28" customFormat="1" ht="46.5" customHeight="1">
      <c r="A286" s="56"/>
      <c r="B286" s="56"/>
      <c r="C286" s="56"/>
      <c r="D286" s="58"/>
      <c r="E286" s="45" t="s">
        <v>12</v>
      </c>
      <c r="F286" s="33" t="s">
        <v>618</v>
      </c>
      <c r="G286" s="15">
        <f>SUM(H286,K286,N286,O286,P286)</f>
        <v>3300000</v>
      </c>
      <c r="H286" s="9">
        <v>0</v>
      </c>
      <c r="I286" s="9">
        <v>0</v>
      </c>
      <c r="J286" s="9">
        <f>H286-I286</f>
        <v>0</v>
      </c>
      <c r="K286" s="9">
        <v>30000</v>
      </c>
      <c r="L286" s="9">
        <v>16886</v>
      </c>
      <c r="M286" s="9">
        <f>K286-L286</f>
        <v>13114</v>
      </c>
      <c r="N286" s="9">
        <v>816500</v>
      </c>
      <c r="O286" s="9">
        <v>1653500</v>
      </c>
      <c r="P286" s="9">
        <v>800000</v>
      </c>
      <c r="Q286" s="59"/>
      <c r="R286" s="23"/>
      <c r="S286" s="17"/>
    </row>
    <row r="287" spans="1:19" s="7" customFormat="1" ht="46.5" customHeight="1">
      <c r="A287" s="56"/>
      <c r="B287" s="56"/>
      <c r="C287" s="56"/>
      <c r="D287" s="58"/>
      <c r="E287" s="45" t="s">
        <v>13</v>
      </c>
      <c r="F287" s="41"/>
      <c r="G287" s="16">
        <f aca="true" t="shared" si="116" ref="G287:P287">G286-G285</f>
        <v>800000</v>
      </c>
      <c r="H287" s="9">
        <f t="shared" si="116"/>
        <v>0</v>
      </c>
      <c r="I287" s="9">
        <f t="shared" si="116"/>
        <v>0</v>
      </c>
      <c r="J287" s="9">
        <f t="shared" si="116"/>
        <v>0</v>
      </c>
      <c r="K287" s="9">
        <f t="shared" si="116"/>
        <v>0</v>
      </c>
      <c r="L287" s="9">
        <f t="shared" si="116"/>
        <v>0</v>
      </c>
      <c r="M287" s="9">
        <f t="shared" si="116"/>
        <v>0</v>
      </c>
      <c r="N287" s="9">
        <f t="shared" si="116"/>
        <v>0</v>
      </c>
      <c r="O287" s="9">
        <f t="shared" si="116"/>
        <v>0</v>
      </c>
      <c r="P287" s="9">
        <f t="shared" si="116"/>
        <v>800000</v>
      </c>
      <c r="Q287" s="59"/>
      <c r="R287" s="23"/>
      <c r="S287" s="17"/>
    </row>
    <row r="288" spans="1:19" s="7" customFormat="1" ht="46.5" customHeight="1">
      <c r="A288" s="55" t="s">
        <v>268</v>
      </c>
      <c r="B288" s="55" t="s">
        <v>271</v>
      </c>
      <c r="C288" s="55" t="s">
        <v>275</v>
      </c>
      <c r="D288" s="58" t="s">
        <v>229</v>
      </c>
      <c r="E288" s="45" t="s">
        <v>11</v>
      </c>
      <c r="F288" s="33" t="s">
        <v>619</v>
      </c>
      <c r="G288" s="15">
        <f>SUM(H288,K288,N288,O288,P288)</f>
        <v>9000000</v>
      </c>
      <c r="H288" s="9">
        <v>502520</v>
      </c>
      <c r="I288" s="9">
        <v>469089</v>
      </c>
      <c r="J288" s="9">
        <f>H288-I288</f>
        <v>33431</v>
      </c>
      <c r="K288" s="9">
        <v>1006300</v>
      </c>
      <c r="L288" s="9">
        <v>134400</v>
      </c>
      <c r="M288" s="9">
        <f>K288-L288</f>
        <v>871900</v>
      </c>
      <c r="N288" s="9">
        <v>1504000</v>
      </c>
      <c r="O288" s="9">
        <v>3496000</v>
      </c>
      <c r="P288" s="9">
        <v>2491180</v>
      </c>
      <c r="Q288" s="59" t="s">
        <v>506</v>
      </c>
      <c r="R288" s="23"/>
      <c r="S288" s="17"/>
    </row>
    <row r="289" spans="1:19" s="28" customFormat="1" ht="46.5" customHeight="1">
      <c r="A289" s="56"/>
      <c r="B289" s="56"/>
      <c r="C289" s="56"/>
      <c r="D289" s="58"/>
      <c r="E289" s="45" t="s">
        <v>12</v>
      </c>
      <c r="F289" s="33" t="s">
        <v>619</v>
      </c>
      <c r="G289" s="15">
        <f>SUM(H289,K289,N289,O289,P289)</f>
        <v>9000000</v>
      </c>
      <c r="H289" s="9">
        <v>502520</v>
      </c>
      <c r="I289" s="9">
        <v>502520</v>
      </c>
      <c r="J289" s="9">
        <f>H289-I289</f>
        <v>0</v>
      </c>
      <c r="K289" s="9">
        <v>1006300</v>
      </c>
      <c r="L289" s="9">
        <v>523491</v>
      </c>
      <c r="M289" s="9">
        <f>K289-L289</f>
        <v>482809</v>
      </c>
      <c r="N289" s="9">
        <v>1504000</v>
      </c>
      <c r="O289" s="9">
        <v>3496000</v>
      </c>
      <c r="P289" s="9">
        <v>2491180</v>
      </c>
      <c r="Q289" s="59"/>
      <c r="R289" s="23"/>
      <c r="S289" s="17"/>
    </row>
    <row r="290" spans="1:19" s="7" customFormat="1" ht="46.5" customHeight="1">
      <c r="A290" s="56"/>
      <c r="B290" s="56"/>
      <c r="C290" s="56"/>
      <c r="D290" s="58"/>
      <c r="E290" s="45" t="s">
        <v>13</v>
      </c>
      <c r="F290" s="41"/>
      <c r="G290" s="16">
        <f aca="true" t="shared" si="117" ref="G290:P290">G289-G288</f>
        <v>0</v>
      </c>
      <c r="H290" s="9">
        <f t="shared" si="117"/>
        <v>0</v>
      </c>
      <c r="I290" s="9">
        <f t="shared" si="117"/>
        <v>33431</v>
      </c>
      <c r="J290" s="9">
        <f t="shared" si="117"/>
        <v>-33431</v>
      </c>
      <c r="K290" s="9">
        <f t="shared" si="117"/>
        <v>0</v>
      </c>
      <c r="L290" s="9">
        <f t="shared" si="117"/>
        <v>389091</v>
      </c>
      <c r="M290" s="9">
        <f t="shared" si="117"/>
        <v>-389091</v>
      </c>
      <c r="N290" s="9">
        <f t="shared" si="117"/>
        <v>0</v>
      </c>
      <c r="O290" s="9">
        <f t="shared" si="117"/>
        <v>0</v>
      </c>
      <c r="P290" s="9">
        <f t="shared" si="117"/>
        <v>0</v>
      </c>
      <c r="Q290" s="59"/>
      <c r="R290" s="23"/>
      <c r="S290" s="17"/>
    </row>
    <row r="291" spans="1:19" s="7" customFormat="1" ht="44.25" customHeight="1">
      <c r="A291" s="55" t="s">
        <v>268</v>
      </c>
      <c r="B291" s="55" t="s">
        <v>271</v>
      </c>
      <c r="C291" s="55" t="s">
        <v>276</v>
      </c>
      <c r="D291" s="58" t="s">
        <v>229</v>
      </c>
      <c r="E291" s="45" t="s">
        <v>11</v>
      </c>
      <c r="F291" s="33" t="s">
        <v>620</v>
      </c>
      <c r="G291" s="15">
        <f>SUM(H291,K291,N291,O291,P291)</f>
        <v>1051786</v>
      </c>
      <c r="H291" s="9">
        <v>0</v>
      </c>
      <c r="I291" s="9">
        <v>0</v>
      </c>
      <c r="J291" s="9">
        <f>H291-I291</f>
        <v>0</v>
      </c>
      <c r="K291" s="9">
        <v>1051786</v>
      </c>
      <c r="L291" s="9">
        <v>508154</v>
      </c>
      <c r="M291" s="9">
        <f>K291-L291</f>
        <v>543632</v>
      </c>
      <c r="N291" s="9">
        <v>0</v>
      </c>
      <c r="O291" s="9">
        <v>0</v>
      </c>
      <c r="P291" s="9">
        <v>0</v>
      </c>
      <c r="Q291" s="59" t="s">
        <v>505</v>
      </c>
      <c r="R291" s="23"/>
      <c r="S291" s="63" t="s">
        <v>258</v>
      </c>
    </row>
    <row r="292" spans="1:19" s="28" customFormat="1" ht="44.25" customHeight="1">
      <c r="A292" s="56"/>
      <c r="B292" s="56"/>
      <c r="C292" s="56"/>
      <c r="D292" s="58"/>
      <c r="E292" s="45" t="s">
        <v>12</v>
      </c>
      <c r="F292" s="33" t="s">
        <v>620</v>
      </c>
      <c r="G292" s="15">
        <f>SUM(H292,K292,N292,O292,P292)</f>
        <v>1051786</v>
      </c>
      <c r="H292" s="9">
        <v>0</v>
      </c>
      <c r="I292" s="9">
        <v>0</v>
      </c>
      <c r="J292" s="9">
        <f>H292-I292</f>
        <v>0</v>
      </c>
      <c r="K292" s="9">
        <v>1051786</v>
      </c>
      <c r="L292" s="9">
        <v>669929</v>
      </c>
      <c r="M292" s="9">
        <f>K292-L292</f>
        <v>381857</v>
      </c>
      <c r="N292" s="9">
        <v>0</v>
      </c>
      <c r="O292" s="9">
        <v>0</v>
      </c>
      <c r="P292" s="9">
        <v>0</v>
      </c>
      <c r="Q292" s="59"/>
      <c r="R292" s="23"/>
      <c r="S292" s="63"/>
    </row>
    <row r="293" spans="1:19" s="7" customFormat="1" ht="44.25" customHeight="1">
      <c r="A293" s="56"/>
      <c r="B293" s="56"/>
      <c r="C293" s="56"/>
      <c r="D293" s="58"/>
      <c r="E293" s="45" t="s">
        <v>13</v>
      </c>
      <c r="F293" s="41"/>
      <c r="G293" s="16">
        <f aca="true" t="shared" si="118" ref="G293:P293">G292-G291</f>
        <v>0</v>
      </c>
      <c r="H293" s="9">
        <f t="shared" si="118"/>
        <v>0</v>
      </c>
      <c r="I293" s="9">
        <f t="shared" si="118"/>
        <v>0</v>
      </c>
      <c r="J293" s="9">
        <f t="shared" si="118"/>
        <v>0</v>
      </c>
      <c r="K293" s="9">
        <f t="shared" si="118"/>
        <v>0</v>
      </c>
      <c r="L293" s="9">
        <f t="shared" si="118"/>
        <v>161775</v>
      </c>
      <c r="M293" s="9">
        <f t="shared" si="118"/>
        <v>-161775</v>
      </c>
      <c r="N293" s="9">
        <f t="shared" si="118"/>
        <v>0</v>
      </c>
      <c r="O293" s="9">
        <f t="shared" si="118"/>
        <v>0</v>
      </c>
      <c r="P293" s="9">
        <f t="shared" si="118"/>
        <v>0</v>
      </c>
      <c r="Q293" s="59"/>
      <c r="R293" s="23"/>
      <c r="S293" s="63"/>
    </row>
    <row r="294" spans="1:19" s="7" customFormat="1" ht="44.25" customHeight="1">
      <c r="A294" s="55" t="s">
        <v>268</v>
      </c>
      <c r="B294" s="55" t="s">
        <v>271</v>
      </c>
      <c r="C294" s="55" t="s">
        <v>277</v>
      </c>
      <c r="D294" s="58" t="s">
        <v>229</v>
      </c>
      <c r="E294" s="45" t="s">
        <v>11</v>
      </c>
      <c r="F294" s="33" t="s">
        <v>621</v>
      </c>
      <c r="G294" s="15">
        <f>SUM(H294,K294,N294,O294,P294)</f>
        <v>9000000</v>
      </c>
      <c r="H294" s="9">
        <v>0</v>
      </c>
      <c r="I294" s="9">
        <v>0</v>
      </c>
      <c r="J294" s="9">
        <f>H294-I294</f>
        <v>0</v>
      </c>
      <c r="K294" s="9">
        <v>79200</v>
      </c>
      <c r="L294" s="9">
        <v>0</v>
      </c>
      <c r="M294" s="9">
        <f>K294-L294</f>
        <v>79200</v>
      </c>
      <c r="N294" s="9">
        <v>513700</v>
      </c>
      <c r="O294" s="9">
        <v>886300</v>
      </c>
      <c r="P294" s="9">
        <v>7520800</v>
      </c>
      <c r="Q294" s="59" t="s">
        <v>507</v>
      </c>
      <c r="R294" s="23"/>
      <c r="S294" s="63" t="s">
        <v>258</v>
      </c>
    </row>
    <row r="295" spans="1:19" s="28" customFormat="1" ht="44.25" customHeight="1">
      <c r="A295" s="56"/>
      <c r="B295" s="56"/>
      <c r="C295" s="56"/>
      <c r="D295" s="58"/>
      <c r="E295" s="45" t="s">
        <v>12</v>
      </c>
      <c r="F295" s="33" t="s">
        <v>621</v>
      </c>
      <c r="G295" s="15">
        <f>SUM(H295,K295,N295,O295,P295)</f>
        <v>9000000</v>
      </c>
      <c r="H295" s="9">
        <v>0</v>
      </c>
      <c r="I295" s="9">
        <v>0</v>
      </c>
      <c r="J295" s="9">
        <f>H295-I295</f>
        <v>0</v>
      </c>
      <c r="K295" s="9">
        <v>79200</v>
      </c>
      <c r="L295" s="9">
        <v>30746</v>
      </c>
      <c r="M295" s="9">
        <f>K295-L295</f>
        <v>48454</v>
      </c>
      <c r="N295" s="9">
        <v>513700</v>
      </c>
      <c r="O295" s="9">
        <v>886300</v>
      </c>
      <c r="P295" s="9">
        <v>7520800</v>
      </c>
      <c r="Q295" s="59"/>
      <c r="R295" s="23"/>
      <c r="S295" s="63"/>
    </row>
    <row r="296" spans="1:19" s="7" customFormat="1" ht="44.25" customHeight="1">
      <c r="A296" s="56"/>
      <c r="B296" s="56"/>
      <c r="C296" s="56"/>
      <c r="D296" s="58"/>
      <c r="E296" s="45" t="s">
        <v>13</v>
      </c>
      <c r="F296" s="41"/>
      <c r="G296" s="16">
        <f aca="true" t="shared" si="119" ref="G296:P296">G295-G294</f>
        <v>0</v>
      </c>
      <c r="H296" s="9">
        <f t="shared" si="119"/>
        <v>0</v>
      </c>
      <c r="I296" s="9">
        <f t="shared" si="119"/>
        <v>0</v>
      </c>
      <c r="J296" s="9">
        <f t="shared" si="119"/>
        <v>0</v>
      </c>
      <c r="K296" s="9">
        <f t="shared" si="119"/>
        <v>0</v>
      </c>
      <c r="L296" s="9">
        <f t="shared" si="119"/>
        <v>30746</v>
      </c>
      <c r="M296" s="9">
        <f t="shared" si="119"/>
        <v>-30746</v>
      </c>
      <c r="N296" s="9">
        <f t="shared" si="119"/>
        <v>0</v>
      </c>
      <c r="O296" s="9">
        <f t="shared" si="119"/>
        <v>0</v>
      </c>
      <c r="P296" s="9">
        <f t="shared" si="119"/>
        <v>0</v>
      </c>
      <c r="Q296" s="59"/>
      <c r="R296" s="23"/>
      <c r="S296" s="63"/>
    </row>
    <row r="297" spans="1:19" s="7" customFormat="1" ht="44.25" customHeight="1">
      <c r="A297" s="55" t="s">
        <v>268</v>
      </c>
      <c r="B297" s="55" t="s">
        <v>271</v>
      </c>
      <c r="C297" s="55" t="s">
        <v>278</v>
      </c>
      <c r="D297" s="58" t="s">
        <v>229</v>
      </c>
      <c r="E297" s="44" t="s">
        <v>11</v>
      </c>
      <c r="F297" s="33" t="s">
        <v>622</v>
      </c>
      <c r="G297" s="15">
        <f>SUM(H297,K297,N297,O297,P297)</f>
        <v>4300000</v>
      </c>
      <c r="H297" s="9">
        <v>0</v>
      </c>
      <c r="I297" s="9">
        <v>0</v>
      </c>
      <c r="J297" s="9">
        <f>H297-I297</f>
        <v>0</v>
      </c>
      <c r="K297" s="9">
        <v>0</v>
      </c>
      <c r="L297" s="9">
        <v>0</v>
      </c>
      <c r="M297" s="9">
        <f>K297-L297</f>
        <v>0</v>
      </c>
      <c r="N297" s="9">
        <v>66000</v>
      </c>
      <c r="O297" s="9">
        <v>1234000</v>
      </c>
      <c r="P297" s="9">
        <v>3000000</v>
      </c>
      <c r="Q297" s="59" t="s">
        <v>508</v>
      </c>
      <c r="R297" s="23"/>
      <c r="S297" s="63" t="s">
        <v>245</v>
      </c>
    </row>
    <row r="298" spans="1:19" s="28" customFormat="1" ht="44.25" customHeight="1">
      <c r="A298" s="56"/>
      <c r="B298" s="56"/>
      <c r="C298" s="56"/>
      <c r="D298" s="58"/>
      <c r="E298" s="44" t="s">
        <v>12</v>
      </c>
      <c r="F298" s="33" t="s">
        <v>622</v>
      </c>
      <c r="G298" s="15">
        <f>SUM(H298,K298,N298,O298,P298)</f>
        <v>4300000</v>
      </c>
      <c r="H298" s="9">
        <v>0</v>
      </c>
      <c r="I298" s="9">
        <v>0</v>
      </c>
      <c r="J298" s="9">
        <f>H298-I298</f>
        <v>0</v>
      </c>
      <c r="K298" s="9">
        <v>0</v>
      </c>
      <c r="L298" s="9">
        <v>0</v>
      </c>
      <c r="M298" s="9">
        <f>K298-L298</f>
        <v>0</v>
      </c>
      <c r="N298" s="9">
        <v>66000</v>
      </c>
      <c r="O298" s="9">
        <v>1234000</v>
      </c>
      <c r="P298" s="9">
        <v>3000000</v>
      </c>
      <c r="Q298" s="59"/>
      <c r="R298" s="23"/>
      <c r="S298" s="63"/>
    </row>
    <row r="299" spans="1:19" s="7" customFormat="1" ht="44.25" customHeight="1">
      <c r="A299" s="56"/>
      <c r="B299" s="56"/>
      <c r="C299" s="56"/>
      <c r="D299" s="58"/>
      <c r="E299" s="44" t="s">
        <v>13</v>
      </c>
      <c r="F299" s="41"/>
      <c r="G299" s="16">
        <f aca="true" t="shared" si="120" ref="G299:P299">G298-G297</f>
        <v>0</v>
      </c>
      <c r="H299" s="9">
        <f t="shared" si="120"/>
        <v>0</v>
      </c>
      <c r="I299" s="9">
        <f t="shared" si="120"/>
        <v>0</v>
      </c>
      <c r="J299" s="9">
        <f t="shared" si="120"/>
        <v>0</v>
      </c>
      <c r="K299" s="9">
        <f t="shared" si="120"/>
        <v>0</v>
      </c>
      <c r="L299" s="9">
        <f t="shared" si="120"/>
        <v>0</v>
      </c>
      <c r="M299" s="9">
        <f t="shared" si="120"/>
        <v>0</v>
      </c>
      <c r="N299" s="9">
        <f t="shared" si="120"/>
        <v>0</v>
      </c>
      <c r="O299" s="9">
        <f t="shared" si="120"/>
        <v>0</v>
      </c>
      <c r="P299" s="9">
        <f t="shared" si="120"/>
        <v>0</v>
      </c>
      <c r="Q299" s="59"/>
      <c r="R299" s="23"/>
      <c r="S299" s="63"/>
    </row>
    <row r="300" spans="1:19" s="7" customFormat="1" ht="51" customHeight="1">
      <c r="A300" s="55" t="s">
        <v>279</v>
      </c>
      <c r="B300" s="55" t="s">
        <v>280</v>
      </c>
      <c r="C300" s="55" t="s">
        <v>281</v>
      </c>
      <c r="D300" s="58" t="s">
        <v>282</v>
      </c>
      <c r="E300" s="44" t="s">
        <v>59</v>
      </c>
      <c r="F300" s="33" t="s">
        <v>623</v>
      </c>
      <c r="G300" s="15">
        <f>SUM(H300,K300,N300,O300,P300)</f>
        <v>3000000</v>
      </c>
      <c r="H300" s="9">
        <v>0</v>
      </c>
      <c r="I300" s="9">
        <v>0</v>
      </c>
      <c r="J300" s="9">
        <f>H300-I300</f>
        <v>0</v>
      </c>
      <c r="K300" s="9">
        <v>3000000</v>
      </c>
      <c r="L300" s="9">
        <v>0</v>
      </c>
      <c r="M300" s="9">
        <f>K300-L300</f>
        <v>3000000</v>
      </c>
      <c r="N300" s="9">
        <v>0</v>
      </c>
      <c r="O300" s="9">
        <v>0</v>
      </c>
      <c r="P300" s="9">
        <v>0</v>
      </c>
      <c r="Q300" s="65" t="s">
        <v>509</v>
      </c>
      <c r="R300" s="60"/>
      <c r="S300" s="63"/>
    </row>
    <row r="301" spans="1:19" s="28" customFormat="1" ht="51" customHeight="1">
      <c r="A301" s="56"/>
      <c r="B301" s="56"/>
      <c r="C301" s="56"/>
      <c r="D301" s="58"/>
      <c r="E301" s="44" t="s">
        <v>1</v>
      </c>
      <c r="F301" s="33" t="s">
        <v>623</v>
      </c>
      <c r="G301" s="15">
        <f>SUM(H301,K301,N301,O301,P301)</f>
        <v>3000000</v>
      </c>
      <c r="H301" s="9">
        <v>0</v>
      </c>
      <c r="I301" s="9">
        <v>0</v>
      </c>
      <c r="J301" s="9">
        <f>H301-I301</f>
        <v>0</v>
      </c>
      <c r="K301" s="9">
        <v>3000000</v>
      </c>
      <c r="L301" s="9">
        <v>94304</v>
      </c>
      <c r="M301" s="9">
        <f>K301-L301</f>
        <v>2905696</v>
      </c>
      <c r="N301" s="9"/>
      <c r="O301" s="9">
        <v>0</v>
      </c>
      <c r="P301" s="9">
        <v>0</v>
      </c>
      <c r="Q301" s="65"/>
      <c r="R301" s="61"/>
      <c r="S301" s="63"/>
    </row>
    <row r="302" spans="1:19" s="7" customFormat="1" ht="44.25" customHeight="1">
      <c r="A302" s="56"/>
      <c r="B302" s="56"/>
      <c r="C302" s="56"/>
      <c r="D302" s="58"/>
      <c r="E302" s="44" t="s">
        <v>13</v>
      </c>
      <c r="F302" s="33"/>
      <c r="G302" s="16">
        <f aca="true" t="shared" si="121" ref="G302:P302">G301-G300</f>
        <v>0</v>
      </c>
      <c r="H302" s="9">
        <f t="shared" si="121"/>
        <v>0</v>
      </c>
      <c r="I302" s="9">
        <f t="shared" si="121"/>
        <v>0</v>
      </c>
      <c r="J302" s="9">
        <f t="shared" si="121"/>
        <v>0</v>
      </c>
      <c r="K302" s="9">
        <f t="shared" si="121"/>
        <v>0</v>
      </c>
      <c r="L302" s="9">
        <f t="shared" si="121"/>
        <v>94304</v>
      </c>
      <c r="M302" s="9">
        <f t="shared" si="121"/>
        <v>-94304</v>
      </c>
      <c r="N302" s="9">
        <f t="shared" si="121"/>
        <v>0</v>
      </c>
      <c r="O302" s="9">
        <f t="shared" si="121"/>
        <v>0</v>
      </c>
      <c r="P302" s="9">
        <f t="shared" si="121"/>
        <v>0</v>
      </c>
      <c r="Q302" s="65"/>
      <c r="R302" s="62"/>
      <c r="S302" s="63"/>
    </row>
    <row r="303" spans="1:19" s="7" customFormat="1" ht="51" customHeight="1">
      <c r="A303" s="55" t="s">
        <v>283</v>
      </c>
      <c r="B303" s="55" t="s">
        <v>284</v>
      </c>
      <c r="C303" s="55" t="s">
        <v>285</v>
      </c>
      <c r="D303" s="58" t="s">
        <v>286</v>
      </c>
      <c r="E303" s="44" t="s">
        <v>59</v>
      </c>
      <c r="F303" s="33" t="s">
        <v>624</v>
      </c>
      <c r="G303" s="15">
        <f>SUM(H303,K303,N303,O303,P303)</f>
        <v>367000</v>
      </c>
      <c r="H303" s="9">
        <v>0</v>
      </c>
      <c r="I303" s="9">
        <v>0</v>
      </c>
      <c r="J303" s="9">
        <f>H303-I303</f>
        <v>0</v>
      </c>
      <c r="K303" s="9">
        <v>172000</v>
      </c>
      <c r="L303" s="9">
        <v>0</v>
      </c>
      <c r="M303" s="9">
        <f>K303-L303</f>
        <v>172000</v>
      </c>
      <c r="N303" s="9">
        <v>97500</v>
      </c>
      <c r="O303" s="9">
        <v>97500</v>
      </c>
      <c r="P303" s="9">
        <v>0</v>
      </c>
      <c r="Q303" s="65" t="s">
        <v>510</v>
      </c>
      <c r="R303" s="60"/>
      <c r="S303" s="63"/>
    </row>
    <row r="304" spans="1:19" s="28" customFormat="1" ht="51" customHeight="1">
      <c r="A304" s="55"/>
      <c r="B304" s="55"/>
      <c r="C304" s="55"/>
      <c r="D304" s="58"/>
      <c r="E304" s="44" t="s">
        <v>1</v>
      </c>
      <c r="F304" s="33" t="s">
        <v>624</v>
      </c>
      <c r="G304" s="15">
        <f>SUM(H304,K304,N304,O304,P304)</f>
        <v>367000</v>
      </c>
      <c r="H304" s="9">
        <v>0</v>
      </c>
      <c r="I304" s="9">
        <v>0</v>
      </c>
      <c r="J304" s="9">
        <f>H304-I304</f>
        <v>0</v>
      </c>
      <c r="K304" s="9">
        <v>172000</v>
      </c>
      <c r="L304" s="9">
        <v>0</v>
      </c>
      <c r="M304" s="9">
        <f>K304-L304</f>
        <v>172000</v>
      </c>
      <c r="N304" s="9">
        <v>97500</v>
      </c>
      <c r="O304" s="9">
        <v>97500</v>
      </c>
      <c r="P304" s="9">
        <v>0</v>
      </c>
      <c r="Q304" s="65"/>
      <c r="R304" s="61"/>
      <c r="S304" s="63"/>
    </row>
    <row r="305" spans="1:19" s="7" customFormat="1" ht="44.25" customHeight="1">
      <c r="A305" s="55"/>
      <c r="B305" s="55"/>
      <c r="C305" s="55"/>
      <c r="D305" s="58"/>
      <c r="E305" s="44" t="s">
        <v>13</v>
      </c>
      <c r="F305" s="33"/>
      <c r="G305" s="16">
        <f aca="true" t="shared" si="122" ref="G305:P305">G304-G303</f>
        <v>0</v>
      </c>
      <c r="H305" s="9">
        <f t="shared" si="122"/>
        <v>0</v>
      </c>
      <c r="I305" s="9">
        <f t="shared" si="122"/>
        <v>0</v>
      </c>
      <c r="J305" s="9">
        <f t="shared" si="122"/>
        <v>0</v>
      </c>
      <c r="K305" s="9">
        <f t="shared" si="122"/>
        <v>0</v>
      </c>
      <c r="L305" s="9">
        <f t="shared" si="122"/>
        <v>0</v>
      </c>
      <c r="M305" s="9">
        <f t="shared" si="122"/>
        <v>0</v>
      </c>
      <c r="N305" s="9">
        <f t="shared" si="122"/>
        <v>0</v>
      </c>
      <c r="O305" s="9">
        <f t="shared" si="122"/>
        <v>0</v>
      </c>
      <c r="P305" s="9">
        <f t="shared" si="122"/>
        <v>0</v>
      </c>
      <c r="Q305" s="65"/>
      <c r="R305" s="62"/>
      <c r="S305" s="63"/>
    </row>
    <row r="306" spans="1:19" s="10" customFormat="1" ht="44.25" customHeight="1">
      <c r="A306" s="55" t="s">
        <v>287</v>
      </c>
      <c r="B306" s="55" t="s">
        <v>288</v>
      </c>
      <c r="C306" s="55" t="s">
        <v>289</v>
      </c>
      <c r="D306" s="58" t="s">
        <v>290</v>
      </c>
      <c r="E306" s="44" t="s">
        <v>59</v>
      </c>
      <c r="F306" s="33" t="s">
        <v>291</v>
      </c>
      <c r="G306" s="15">
        <f>SUM(H306,K306,N306,O306,P306)</f>
        <v>250000</v>
      </c>
      <c r="H306" s="9">
        <v>0</v>
      </c>
      <c r="I306" s="9">
        <v>0</v>
      </c>
      <c r="J306" s="9">
        <f>H306-I306</f>
        <v>0</v>
      </c>
      <c r="K306" s="9">
        <v>250000</v>
      </c>
      <c r="L306" s="9">
        <v>0</v>
      </c>
      <c r="M306" s="9">
        <f>K306-L306</f>
        <v>250000</v>
      </c>
      <c r="N306" s="9">
        <v>0</v>
      </c>
      <c r="O306" s="9">
        <v>0</v>
      </c>
      <c r="P306" s="9">
        <v>0</v>
      </c>
      <c r="Q306" s="59" t="s">
        <v>511</v>
      </c>
      <c r="R306" s="113"/>
      <c r="S306" s="63" t="s">
        <v>258</v>
      </c>
    </row>
    <row r="307" spans="1:19" s="32" customFormat="1" ht="44.25" customHeight="1">
      <c r="A307" s="56"/>
      <c r="B307" s="56"/>
      <c r="C307" s="56"/>
      <c r="D307" s="58"/>
      <c r="E307" s="52" t="s">
        <v>1</v>
      </c>
      <c r="F307" s="33" t="s">
        <v>291</v>
      </c>
      <c r="G307" s="15">
        <f>SUM(H307,K307,N307,O307,P307)</f>
        <v>250000</v>
      </c>
      <c r="H307" s="9">
        <v>0</v>
      </c>
      <c r="I307" s="9">
        <v>0</v>
      </c>
      <c r="J307" s="9">
        <f>H307-I307</f>
        <v>0</v>
      </c>
      <c r="K307" s="9">
        <v>250000</v>
      </c>
      <c r="L307" s="9">
        <v>0</v>
      </c>
      <c r="M307" s="9">
        <f>K307-L307</f>
        <v>250000</v>
      </c>
      <c r="N307" s="9">
        <v>0</v>
      </c>
      <c r="O307" s="9">
        <v>0</v>
      </c>
      <c r="P307" s="9">
        <v>0</v>
      </c>
      <c r="Q307" s="59"/>
      <c r="R307" s="114"/>
      <c r="S307" s="63"/>
    </row>
    <row r="308" spans="1:19" s="10" customFormat="1" ht="39" customHeight="1">
      <c r="A308" s="56"/>
      <c r="B308" s="56"/>
      <c r="C308" s="56"/>
      <c r="D308" s="58"/>
      <c r="E308" s="44" t="s">
        <v>13</v>
      </c>
      <c r="F308" s="33"/>
      <c r="G308" s="16">
        <f aca="true" t="shared" si="123" ref="G308:P308">G307-G306</f>
        <v>0</v>
      </c>
      <c r="H308" s="9">
        <f t="shared" si="123"/>
        <v>0</v>
      </c>
      <c r="I308" s="9">
        <f t="shared" si="123"/>
        <v>0</v>
      </c>
      <c r="J308" s="9">
        <f t="shared" si="123"/>
        <v>0</v>
      </c>
      <c r="K308" s="9">
        <f t="shared" si="123"/>
        <v>0</v>
      </c>
      <c r="L308" s="9">
        <f t="shared" si="123"/>
        <v>0</v>
      </c>
      <c r="M308" s="9">
        <f t="shared" si="123"/>
        <v>0</v>
      </c>
      <c r="N308" s="9">
        <f t="shared" si="123"/>
        <v>0</v>
      </c>
      <c r="O308" s="9">
        <f t="shared" si="123"/>
        <v>0</v>
      </c>
      <c r="P308" s="9">
        <f t="shared" si="123"/>
        <v>0</v>
      </c>
      <c r="Q308" s="59"/>
      <c r="R308" s="115"/>
      <c r="S308" s="63"/>
    </row>
    <row r="309" spans="1:19" s="10" customFormat="1" ht="44.25" customHeight="1">
      <c r="A309" s="79" t="s">
        <v>292</v>
      </c>
      <c r="B309" s="79" t="s">
        <v>293</v>
      </c>
      <c r="C309" s="79" t="s">
        <v>294</v>
      </c>
      <c r="D309" s="81" t="s">
        <v>295</v>
      </c>
      <c r="E309" s="40" t="s">
        <v>11</v>
      </c>
      <c r="F309" s="34" t="s">
        <v>626</v>
      </c>
      <c r="G309" s="15">
        <f>SUM(H309,K309,N309,O309,P309)</f>
        <v>26955000</v>
      </c>
      <c r="H309" s="9">
        <v>11385823</v>
      </c>
      <c r="I309" s="9">
        <v>10025682</v>
      </c>
      <c r="J309" s="9">
        <f>H309-I309</f>
        <v>1360141</v>
      </c>
      <c r="K309" s="9">
        <v>10000000</v>
      </c>
      <c r="L309" s="9">
        <v>1986537</v>
      </c>
      <c r="M309" s="9">
        <f>K309-L309</f>
        <v>8013463</v>
      </c>
      <c r="N309" s="9">
        <v>5569177</v>
      </c>
      <c r="O309" s="9">
        <v>0</v>
      </c>
      <c r="P309" s="9">
        <v>0</v>
      </c>
      <c r="Q309" s="85" t="s">
        <v>533</v>
      </c>
      <c r="R309" s="113"/>
      <c r="S309" s="63"/>
    </row>
    <row r="310" spans="1:19" s="32" customFormat="1" ht="44.25" customHeight="1">
      <c r="A310" s="79"/>
      <c r="B310" s="79"/>
      <c r="C310" s="80"/>
      <c r="D310" s="81"/>
      <c r="E310" s="51" t="s">
        <v>1</v>
      </c>
      <c r="F310" s="34" t="s">
        <v>627</v>
      </c>
      <c r="G310" s="15">
        <f>SUM(H310,K310,N310,O310,P310)</f>
        <v>26955000</v>
      </c>
      <c r="H310" s="9">
        <v>11385823</v>
      </c>
      <c r="I310" s="9">
        <v>10025682</v>
      </c>
      <c r="J310" s="9">
        <f>H310-I310</f>
        <v>1360141</v>
      </c>
      <c r="K310" s="9">
        <v>10000000</v>
      </c>
      <c r="L310" s="9">
        <v>5326958</v>
      </c>
      <c r="M310" s="9">
        <f>K310-L310</f>
        <v>4673042</v>
      </c>
      <c r="N310" s="9">
        <v>5569177</v>
      </c>
      <c r="O310" s="9">
        <v>0</v>
      </c>
      <c r="P310" s="9">
        <v>0</v>
      </c>
      <c r="Q310" s="85"/>
      <c r="R310" s="114"/>
      <c r="S310" s="63"/>
    </row>
    <row r="311" spans="1:19" s="10" customFormat="1" ht="39" customHeight="1">
      <c r="A311" s="79"/>
      <c r="B311" s="79"/>
      <c r="C311" s="80"/>
      <c r="D311" s="81"/>
      <c r="E311" s="40" t="s">
        <v>13</v>
      </c>
      <c r="F311" s="34"/>
      <c r="G311" s="16">
        <f aca="true" t="shared" si="124" ref="G311:P311">G310-G309</f>
        <v>0</v>
      </c>
      <c r="H311" s="9">
        <f t="shared" si="124"/>
        <v>0</v>
      </c>
      <c r="I311" s="9">
        <f t="shared" si="124"/>
        <v>0</v>
      </c>
      <c r="J311" s="9">
        <f t="shared" si="124"/>
        <v>0</v>
      </c>
      <c r="K311" s="9">
        <f t="shared" si="124"/>
        <v>0</v>
      </c>
      <c r="L311" s="9">
        <f t="shared" si="124"/>
        <v>3340421</v>
      </c>
      <c r="M311" s="9">
        <f t="shared" si="124"/>
        <v>-3340421</v>
      </c>
      <c r="N311" s="9">
        <f t="shared" si="124"/>
        <v>0</v>
      </c>
      <c r="O311" s="9">
        <f t="shared" si="124"/>
        <v>0</v>
      </c>
      <c r="P311" s="9">
        <f t="shared" si="124"/>
        <v>0</v>
      </c>
      <c r="Q311" s="85"/>
      <c r="R311" s="115"/>
      <c r="S311" s="63"/>
    </row>
    <row r="312" spans="1:19" s="7" customFormat="1" ht="45" customHeight="1">
      <c r="A312" s="79" t="s">
        <v>292</v>
      </c>
      <c r="B312" s="79" t="s">
        <v>293</v>
      </c>
      <c r="C312" s="79" t="s">
        <v>296</v>
      </c>
      <c r="D312" s="81" t="s">
        <v>295</v>
      </c>
      <c r="E312" s="45" t="s">
        <v>11</v>
      </c>
      <c r="F312" s="34" t="s">
        <v>628</v>
      </c>
      <c r="G312" s="15">
        <f>SUM(H312,K312,N312,O312,P312)</f>
        <v>8000000</v>
      </c>
      <c r="H312" s="9">
        <v>6834436</v>
      </c>
      <c r="I312" s="9">
        <v>2136754</v>
      </c>
      <c r="J312" s="9">
        <f>H312-I312</f>
        <v>4697682</v>
      </c>
      <c r="K312" s="9">
        <v>1165564</v>
      </c>
      <c r="L312" s="9">
        <v>11353</v>
      </c>
      <c r="M312" s="9">
        <f>K312-L312</f>
        <v>1154211</v>
      </c>
      <c r="N312" s="9">
        <v>0</v>
      </c>
      <c r="O312" s="9">
        <v>0</v>
      </c>
      <c r="P312" s="9">
        <v>0</v>
      </c>
      <c r="Q312" s="85" t="s">
        <v>532</v>
      </c>
      <c r="R312" s="60"/>
      <c r="S312" s="17"/>
    </row>
    <row r="313" spans="1:19" s="28" customFormat="1" ht="45" customHeight="1">
      <c r="A313" s="79"/>
      <c r="B313" s="79"/>
      <c r="C313" s="79"/>
      <c r="D313" s="81"/>
      <c r="E313" s="45" t="s">
        <v>12</v>
      </c>
      <c r="F313" s="34" t="s">
        <v>628</v>
      </c>
      <c r="G313" s="15">
        <f>SUM(H313,K313,N313,O313,P313)</f>
        <v>8000000</v>
      </c>
      <c r="H313" s="9">
        <v>6834436</v>
      </c>
      <c r="I313" s="9">
        <v>3258283</v>
      </c>
      <c r="J313" s="9">
        <f>H313-I313</f>
        <v>3576153</v>
      </c>
      <c r="K313" s="9">
        <v>1165564</v>
      </c>
      <c r="L313" s="9">
        <v>11353</v>
      </c>
      <c r="M313" s="9">
        <f>K313-L313</f>
        <v>1154211</v>
      </c>
      <c r="N313" s="9">
        <v>0</v>
      </c>
      <c r="O313" s="9">
        <v>0</v>
      </c>
      <c r="P313" s="9">
        <v>0</v>
      </c>
      <c r="Q313" s="85"/>
      <c r="R313" s="61"/>
      <c r="S313" s="17"/>
    </row>
    <row r="314" spans="1:19" s="7" customFormat="1" ht="40.5" customHeight="1">
      <c r="A314" s="79"/>
      <c r="B314" s="79"/>
      <c r="C314" s="79"/>
      <c r="D314" s="81"/>
      <c r="E314" s="45" t="s">
        <v>13</v>
      </c>
      <c r="F314" s="41"/>
      <c r="G314" s="16">
        <f aca="true" t="shared" si="125" ref="G314:P314">G313-G312</f>
        <v>0</v>
      </c>
      <c r="H314" s="9">
        <f t="shared" si="125"/>
        <v>0</v>
      </c>
      <c r="I314" s="9">
        <f t="shared" si="125"/>
        <v>1121529</v>
      </c>
      <c r="J314" s="9">
        <f t="shared" si="125"/>
        <v>-1121529</v>
      </c>
      <c r="K314" s="9">
        <f t="shared" si="125"/>
        <v>0</v>
      </c>
      <c r="L314" s="9">
        <f t="shared" si="125"/>
        <v>0</v>
      </c>
      <c r="M314" s="9">
        <f t="shared" si="125"/>
        <v>0</v>
      </c>
      <c r="N314" s="9">
        <f t="shared" si="125"/>
        <v>0</v>
      </c>
      <c r="O314" s="9">
        <f t="shared" si="125"/>
        <v>0</v>
      </c>
      <c r="P314" s="9">
        <f t="shared" si="125"/>
        <v>0</v>
      </c>
      <c r="Q314" s="85"/>
      <c r="R314" s="62"/>
      <c r="S314" s="17"/>
    </row>
    <row r="315" spans="1:19" s="7" customFormat="1" ht="44.25" customHeight="1">
      <c r="A315" s="79" t="s">
        <v>292</v>
      </c>
      <c r="B315" s="79" t="s">
        <v>293</v>
      </c>
      <c r="C315" s="79" t="s">
        <v>297</v>
      </c>
      <c r="D315" s="81" t="s">
        <v>295</v>
      </c>
      <c r="E315" s="40" t="s">
        <v>11</v>
      </c>
      <c r="F315" s="34" t="s">
        <v>629</v>
      </c>
      <c r="G315" s="15">
        <f>SUM(H315,K315,N315,O315,P315)</f>
        <v>15000000</v>
      </c>
      <c r="H315" s="9">
        <v>6276000</v>
      </c>
      <c r="I315" s="9">
        <v>460057</v>
      </c>
      <c r="J315" s="9">
        <f>H315-I315</f>
        <v>5815943</v>
      </c>
      <c r="K315" s="9">
        <v>8724000</v>
      </c>
      <c r="L315" s="9">
        <v>0</v>
      </c>
      <c r="M315" s="9">
        <f>K315-L315</f>
        <v>8724000</v>
      </c>
      <c r="N315" s="9">
        <v>0</v>
      </c>
      <c r="O315" s="9">
        <v>0</v>
      </c>
      <c r="P315" s="9">
        <v>0</v>
      </c>
      <c r="Q315" s="85" t="s">
        <v>531</v>
      </c>
      <c r="R315" s="60"/>
      <c r="S315" s="63"/>
    </row>
    <row r="316" spans="1:19" s="28" customFormat="1" ht="44.25" customHeight="1">
      <c r="A316" s="79"/>
      <c r="B316" s="79"/>
      <c r="C316" s="79"/>
      <c r="D316" s="81"/>
      <c r="E316" s="51" t="s">
        <v>12</v>
      </c>
      <c r="F316" s="34" t="s">
        <v>630</v>
      </c>
      <c r="G316" s="15">
        <f>SUM(H316,K316,N316,O316,P316)</f>
        <v>15000000</v>
      </c>
      <c r="H316" s="9">
        <v>6276000</v>
      </c>
      <c r="I316" s="9">
        <v>3433050</v>
      </c>
      <c r="J316" s="9">
        <f>H316-I316</f>
        <v>2842950</v>
      </c>
      <c r="K316" s="9">
        <v>8724000</v>
      </c>
      <c r="L316" s="9">
        <v>122898</v>
      </c>
      <c r="M316" s="9">
        <f>K316-L316</f>
        <v>8601102</v>
      </c>
      <c r="N316" s="9">
        <v>0</v>
      </c>
      <c r="O316" s="9">
        <v>0</v>
      </c>
      <c r="P316" s="9">
        <v>0</v>
      </c>
      <c r="Q316" s="85"/>
      <c r="R316" s="61"/>
      <c r="S316" s="63"/>
    </row>
    <row r="317" spans="1:19" s="7" customFormat="1" ht="40.5" customHeight="1">
      <c r="A317" s="79"/>
      <c r="B317" s="79"/>
      <c r="C317" s="79"/>
      <c r="D317" s="81"/>
      <c r="E317" s="40" t="s">
        <v>13</v>
      </c>
      <c r="F317" s="34"/>
      <c r="G317" s="16">
        <f aca="true" t="shared" si="126" ref="G317:P317">G316-G315</f>
        <v>0</v>
      </c>
      <c r="H317" s="9">
        <f t="shared" si="126"/>
        <v>0</v>
      </c>
      <c r="I317" s="9">
        <f t="shared" si="126"/>
        <v>2972993</v>
      </c>
      <c r="J317" s="9">
        <f t="shared" si="126"/>
        <v>-2972993</v>
      </c>
      <c r="K317" s="9">
        <f t="shared" si="126"/>
        <v>0</v>
      </c>
      <c r="L317" s="9">
        <f t="shared" si="126"/>
        <v>122898</v>
      </c>
      <c r="M317" s="9">
        <f t="shared" si="126"/>
        <v>-122898</v>
      </c>
      <c r="N317" s="9">
        <f t="shared" si="126"/>
        <v>0</v>
      </c>
      <c r="O317" s="9">
        <f t="shared" si="126"/>
        <v>0</v>
      </c>
      <c r="P317" s="9">
        <f t="shared" si="126"/>
        <v>0</v>
      </c>
      <c r="Q317" s="85"/>
      <c r="R317" s="62"/>
      <c r="S317" s="63"/>
    </row>
    <row r="318" spans="1:19" s="7" customFormat="1" ht="48" customHeight="1">
      <c r="A318" s="79" t="s">
        <v>292</v>
      </c>
      <c r="B318" s="79" t="s">
        <v>293</v>
      </c>
      <c r="C318" s="79" t="s">
        <v>298</v>
      </c>
      <c r="D318" s="81" t="s">
        <v>295</v>
      </c>
      <c r="E318" s="40" t="s">
        <v>11</v>
      </c>
      <c r="F318" s="34" t="s">
        <v>631</v>
      </c>
      <c r="G318" s="15">
        <f>SUM(H318,K318,N318,O318,P318)</f>
        <v>16000000</v>
      </c>
      <c r="H318" s="9">
        <v>0</v>
      </c>
      <c r="I318" s="9">
        <v>0</v>
      </c>
      <c r="J318" s="9">
        <f>H318-I318</f>
        <v>0</v>
      </c>
      <c r="K318" s="9">
        <v>0</v>
      </c>
      <c r="L318" s="9">
        <v>0</v>
      </c>
      <c r="M318" s="9">
        <f>K318-L318</f>
        <v>0</v>
      </c>
      <c r="N318" s="9">
        <v>2800000</v>
      </c>
      <c r="O318" s="9">
        <v>7294000</v>
      </c>
      <c r="P318" s="9">
        <v>5906000</v>
      </c>
      <c r="Q318" s="85" t="s">
        <v>530</v>
      </c>
      <c r="R318" s="60" t="s">
        <v>299</v>
      </c>
      <c r="S318" s="63"/>
    </row>
    <row r="319" spans="1:19" s="28" customFormat="1" ht="48" customHeight="1">
      <c r="A319" s="79"/>
      <c r="B319" s="79"/>
      <c r="C319" s="79"/>
      <c r="D319" s="81"/>
      <c r="E319" s="51" t="s">
        <v>12</v>
      </c>
      <c r="F319" s="34" t="s">
        <v>632</v>
      </c>
      <c r="G319" s="15">
        <f>SUM(H319,K319,N319,O319,P319)</f>
        <v>16000000</v>
      </c>
      <c r="H319" s="9">
        <v>0</v>
      </c>
      <c r="I319" s="9">
        <v>0</v>
      </c>
      <c r="J319" s="9">
        <f>H319-I319</f>
        <v>0</v>
      </c>
      <c r="K319" s="9">
        <v>0</v>
      </c>
      <c r="L319" s="9">
        <v>0</v>
      </c>
      <c r="M319" s="9">
        <f>K319-L319</f>
        <v>0</v>
      </c>
      <c r="N319" s="9">
        <v>2800000</v>
      </c>
      <c r="O319" s="9">
        <v>7294000</v>
      </c>
      <c r="P319" s="9">
        <v>5906000</v>
      </c>
      <c r="Q319" s="85"/>
      <c r="R319" s="61"/>
      <c r="S319" s="63"/>
    </row>
    <row r="320" spans="1:19" s="7" customFormat="1" ht="42.75" customHeight="1">
      <c r="A320" s="79"/>
      <c r="B320" s="79"/>
      <c r="C320" s="79"/>
      <c r="D320" s="81"/>
      <c r="E320" s="40" t="s">
        <v>13</v>
      </c>
      <c r="F320" s="34"/>
      <c r="G320" s="16">
        <f aca="true" t="shared" si="127" ref="G320:P320">G319-G318</f>
        <v>0</v>
      </c>
      <c r="H320" s="9">
        <f t="shared" si="127"/>
        <v>0</v>
      </c>
      <c r="I320" s="9">
        <f t="shared" si="127"/>
        <v>0</v>
      </c>
      <c r="J320" s="9">
        <f t="shared" si="127"/>
        <v>0</v>
      </c>
      <c r="K320" s="9">
        <f t="shared" si="127"/>
        <v>0</v>
      </c>
      <c r="L320" s="9">
        <f t="shared" si="127"/>
        <v>0</v>
      </c>
      <c r="M320" s="9">
        <f t="shared" si="127"/>
        <v>0</v>
      </c>
      <c r="N320" s="9">
        <f t="shared" si="127"/>
        <v>0</v>
      </c>
      <c r="O320" s="9">
        <f t="shared" si="127"/>
        <v>0</v>
      </c>
      <c r="P320" s="9">
        <f t="shared" si="127"/>
        <v>0</v>
      </c>
      <c r="Q320" s="85"/>
      <c r="R320" s="62"/>
      <c r="S320" s="63"/>
    </row>
    <row r="321" spans="1:19" s="7" customFormat="1" ht="48" customHeight="1">
      <c r="A321" s="79" t="s">
        <v>292</v>
      </c>
      <c r="B321" s="79" t="s">
        <v>293</v>
      </c>
      <c r="C321" s="79" t="s">
        <v>300</v>
      </c>
      <c r="D321" s="81" t="s">
        <v>295</v>
      </c>
      <c r="E321" s="40" t="s">
        <v>11</v>
      </c>
      <c r="F321" s="34" t="s">
        <v>633</v>
      </c>
      <c r="G321" s="15">
        <f>SUM(H321,K321,N321,O321,P321)</f>
        <v>15000000</v>
      </c>
      <c r="H321" s="9">
        <v>0</v>
      </c>
      <c r="I321" s="9">
        <v>0</v>
      </c>
      <c r="J321" s="9">
        <f>H321-I321</f>
        <v>0</v>
      </c>
      <c r="K321" s="9">
        <v>0</v>
      </c>
      <c r="L321" s="9">
        <v>0</v>
      </c>
      <c r="M321" s="9">
        <f>K321-L321</f>
        <v>0</v>
      </c>
      <c r="N321" s="9">
        <v>2800000</v>
      </c>
      <c r="O321" s="9">
        <v>7756000</v>
      </c>
      <c r="P321" s="9">
        <v>4444000</v>
      </c>
      <c r="Q321" s="85" t="s">
        <v>530</v>
      </c>
      <c r="R321" s="60"/>
      <c r="S321" s="63"/>
    </row>
    <row r="322" spans="1:19" s="28" customFormat="1" ht="48" customHeight="1">
      <c r="A322" s="79"/>
      <c r="B322" s="79"/>
      <c r="C322" s="79"/>
      <c r="D322" s="81"/>
      <c r="E322" s="51" t="s">
        <v>12</v>
      </c>
      <c r="F322" s="34" t="s">
        <v>633</v>
      </c>
      <c r="G322" s="15">
        <f>SUM(H322,K322,N322,O322,P322)</f>
        <v>15000000</v>
      </c>
      <c r="H322" s="9">
        <v>0</v>
      </c>
      <c r="I322" s="9">
        <v>0</v>
      </c>
      <c r="J322" s="9">
        <f>H322-I322</f>
        <v>0</v>
      </c>
      <c r="K322" s="9">
        <v>0</v>
      </c>
      <c r="L322" s="9">
        <v>0</v>
      </c>
      <c r="M322" s="9">
        <f>K322-L322</f>
        <v>0</v>
      </c>
      <c r="N322" s="9">
        <v>2800000</v>
      </c>
      <c r="O322" s="9">
        <v>7756000</v>
      </c>
      <c r="P322" s="9">
        <v>4444000</v>
      </c>
      <c r="Q322" s="85"/>
      <c r="R322" s="61"/>
      <c r="S322" s="63"/>
    </row>
    <row r="323" spans="1:19" s="7" customFormat="1" ht="41.25" customHeight="1">
      <c r="A323" s="79"/>
      <c r="B323" s="79"/>
      <c r="C323" s="79"/>
      <c r="D323" s="81"/>
      <c r="E323" s="40" t="s">
        <v>13</v>
      </c>
      <c r="F323" s="34"/>
      <c r="G323" s="16">
        <f aca="true" t="shared" si="128" ref="G323:P323">G322-G321</f>
        <v>0</v>
      </c>
      <c r="H323" s="9">
        <f t="shared" si="128"/>
        <v>0</v>
      </c>
      <c r="I323" s="9">
        <f t="shared" si="128"/>
        <v>0</v>
      </c>
      <c r="J323" s="9">
        <f t="shared" si="128"/>
        <v>0</v>
      </c>
      <c r="K323" s="9">
        <f t="shared" si="128"/>
        <v>0</v>
      </c>
      <c r="L323" s="9">
        <f t="shared" si="128"/>
        <v>0</v>
      </c>
      <c r="M323" s="9">
        <f t="shared" si="128"/>
        <v>0</v>
      </c>
      <c r="N323" s="9">
        <f t="shared" si="128"/>
        <v>0</v>
      </c>
      <c r="O323" s="9">
        <f t="shared" si="128"/>
        <v>0</v>
      </c>
      <c r="P323" s="9">
        <f t="shared" si="128"/>
        <v>0</v>
      </c>
      <c r="Q323" s="85"/>
      <c r="R323" s="62"/>
      <c r="S323" s="63"/>
    </row>
    <row r="324" spans="1:19" s="7" customFormat="1" ht="45" customHeight="1">
      <c r="A324" s="79" t="s">
        <v>292</v>
      </c>
      <c r="B324" s="79" t="s">
        <v>301</v>
      </c>
      <c r="C324" s="79" t="s">
        <v>302</v>
      </c>
      <c r="D324" s="81" t="s">
        <v>295</v>
      </c>
      <c r="E324" s="40" t="s">
        <v>11</v>
      </c>
      <c r="F324" s="34" t="s">
        <v>634</v>
      </c>
      <c r="G324" s="15">
        <f>SUM(H324,K324,N324,O324,P324)</f>
        <v>620150</v>
      </c>
      <c r="H324" s="9">
        <v>0</v>
      </c>
      <c r="I324" s="9">
        <v>0</v>
      </c>
      <c r="J324" s="9">
        <f>H324-I324</f>
        <v>0</v>
      </c>
      <c r="K324" s="9">
        <v>620150</v>
      </c>
      <c r="L324" s="9">
        <v>17950</v>
      </c>
      <c r="M324" s="9">
        <f>K324-L324</f>
        <v>602200</v>
      </c>
      <c r="N324" s="9">
        <v>0</v>
      </c>
      <c r="O324" s="9">
        <v>0</v>
      </c>
      <c r="P324" s="9">
        <v>0</v>
      </c>
      <c r="Q324" s="85" t="s">
        <v>529</v>
      </c>
      <c r="R324" s="60"/>
      <c r="S324" s="63"/>
    </row>
    <row r="325" spans="1:19" s="28" customFormat="1" ht="45" customHeight="1">
      <c r="A325" s="79"/>
      <c r="B325" s="79"/>
      <c r="C325" s="79"/>
      <c r="D325" s="81"/>
      <c r="E325" s="51" t="s">
        <v>12</v>
      </c>
      <c r="F325" s="34" t="s">
        <v>634</v>
      </c>
      <c r="G325" s="15">
        <f>SUM(H325,K325,N325,O325,P325)</f>
        <v>620150</v>
      </c>
      <c r="H325" s="9">
        <v>0</v>
      </c>
      <c r="I325" s="9">
        <v>0</v>
      </c>
      <c r="J325" s="9">
        <f>H325-I325</f>
        <v>0</v>
      </c>
      <c r="K325" s="9">
        <v>620150</v>
      </c>
      <c r="L325" s="9">
        <v>124958</v>
      </c>
      <c r="M325" s="9">
        <f>K325-L325</f>
        <v>495192</v>
      </c>
      <c r="N325" s="9">
        <v>0</v>
      </c>
      <c r="O325" s="9">
        <v>0</v>
      </c>
      <c r="P325" s="9">
        <v>0</v>
      </c>
      <c r="Q325" s="85"/>
      <c r="R325" s="61"/>
      <c r="S325" s="63"/>
    </row>
    <row r="326" spans="1:19" s="7" customFormat="1" ht="45" customHeight="1">
      <c r="A326" s="79"/>
      <c r="B326" s="79"/>
      <c r="C326" s="79"/>
      <c r="D326" s="81"/>
      <c r="E326" s="40" t="s">
        <v>13</v>
      </c>
      <c r="F326" s="34"/>
      <c r="G326" s="16">
        <f aca="true" t="shared" si="129" ref="G326:P326">G325-G324</f>
        <v>0</v>
      </c>
      <c r="H326" s="9">
        <f t="shared" si="129"/>
        <v>0</v>
      </c>
      <c r="I326" s="9">
        <f t="shared" si="129"/>
        <v>0</v>
      </c>
      <c r="J326" s="9">
        <f t="shared" si="129"/>
        <v>0</v>
      </c>
      <c r="K326" s="9">
        <f t="shared" si="129"/>
        <v>0</v>
      </c>
      <c r="L326" s="9">
        <f t="shared" si="129"/>
        <v>107008</v>
      </c>
      <c r="M326" s="9">
        <f t="shared" si="129"/>
        <v>-107008</v>
      </c>
      <c r="N326" s="9">
        <f t="shared" si="129"/>
        <v>0</v>
      </c>
      <c r="O326" s="9">
        <f t="shared" si="129"/>
        <v>0</v>
      </c>
      <c r="P326" s="9">
        <f t="shared" si="129"/>
        <v>0</v>
      </c>
      <c r="Q326" s="85"/>
      <c r="R326" s="62"/>
      <c r="S326" s="63"/>
    </row>
    <row r="327" spans="1:19" s="7" customFormat="1" ht="44.25" customHeight="1">
      <c r="A327" s="55" t="s">
        <v>303</v>
      </c>
      <c r="B327" s="55" t="s">
        <v>301</v>
      </c>
      <c r="C327" s="102" t="s">
        <v>304</v>
      </c>
      <c r="D327" s="102" t="s">
        <v>295</v>
      </c>
      <c r="E327" s="45" t="s">
        <v>11</v>
      </c>
      <c r="F327" s="33" t="s">
        <v>635</v>
      </c>
      <c r="G327" s="15">
        <f>SUM(H327,K327,N327,O327,P327)</f>
        <v>6632000</v>
      </c>
      <c r="H327" s="9">
        <v>3816000</v>
      </c>
      <c r="I327" s="9">
        <v>3816000</v>
      </c>
      <c r="J327" s="9">
        <f>H327-I327</f>
        <v>0</v>
      </c>
      <c r="K327" s="9">
        <v>1000000</v>
      </c>
      <c r="L327" s="9">
        <f>K327-M327</f>
        <v>832377</v>
      </c>
      <c r="M327" s="9">
        <v>167623</v>
      </c>
      <c r="N327" s="9">
        <v>1816000</v>
      </c>
      <c r="O327" s="9">
        <v>0</v>
      </c>
      <c r="P327" s="9">
        <v>0</v>
      </c>
      <c r="Q327" s="85" t="s">
        <v>438</v>
      </c>
      <c r="R327" s="60"/>
      <c r="S327" s="63"/>
    </row>
    <row r="328" spans="1:19" s="28" customFormat="1" ht="44.25" customHeight="1">
      <c r="A328" s="55"/>
      <c r="B328" s="55"/>
      <c r="C328" s="102"/>
      <c r="D328" s="102"/>
      <c r="E328" s="45" t="s">
        <v>12</v>
      </c>
      <c r="F328" s="33" t="s">
        <v>636</v>
      </c>
      <c r="G328" s="15">
        <f>SUM(H328,K328,N328,O328,P328)</f>
        <v>6632000</v>
      </c>
      <c r="H328" s="9">
        <v>3816000</v>
      </c>
      <c r="I328" s="9">
        <v>3816000</v>
      </c>
      <c r="J328" s="9">
        <f>H328-I328</f>
        <v>0</v>
      </c>
      <c r="K328" s="9">
        <v>1000000</v>
      </c>
      <c r="L328" s="9">
        <f>K328-M328</f>
        <v>859361</v>
      </c>
      <c r="M328" s="9">
        <f>174792-34153</f>
        <v>140639</v>
      </c>
      <c r="N328" s="9">
        <v>1816000</v>
      </c>
      <c r="O328" s="9">
        <v>0</v>
      </c>
      <c r="P328" s="9">
        <v>0</v>
      </c>
      <c r="Q328" s="85"/>
      <c r="R328" s="61"/>
      <c r="S328" s="63"/>
    </row>
    <row r="329" spans="1:19" s="7" customFormat="1" ht="44.25" customHeight="1">
      <c r="A329" s="55"/>
      <c r="B329" s="55"/>
      <c r="C329" s="102"/>
      <c r="D329" s="102"/>
      <c r="E329" s="45" t="s">
        <v>13</v>
      </c>
      <c r="F329" s="33"/>
      <c r="G329" s="16">
        <f aca="true" t="shared" si="130" ref="G329:P329">G328-G327</f>
        <v>0</v>
      </c>
      <c r="H329" s="9">
        <f t="shared" si="130"/>
        <v>0</v>
      </c>
      <c r="I329" s="9">
        <f t="shared" si="130"/>
        <v>0</v>
      </c>
      <c r="J329" s="9">
        <f t="shared" si="130"/>
        <v>0</v>
      </c>
      <c r="K329" s="9">
        <f t="shared" si="130"/>
        <v>0</v>
      </c>
      <c r="L329" s="9">
        <f t="shared" si="130"/>
        <v>26984</v>
      </c>
      <c r="M329" s="9">
        <f t="shared" si="130"/>
        <v>-26984</v>
      </c>
      <c r="N329" s="9">
        <f t="shared" si="130"/>
        <v>0</v>
      </c>
      <c r="O329" s="9">
        <f t="shared" si="130"/>
        <v>0</v>
      </c>
      <c r="P329" s="9">
        <f t="shared" si="130"/>
        <v>0</v>
      </c>
      <c r="Q329" s="85"/>
      <c r="R329" s="62"/>
      <c r="S329" s="63"/>
    </row>
    <row r="330" spans="1:19" s="7" customFormat="1" ht="44.25" customHeight="1">
      <c r="A330" s="55" t="s">
        <v>303</v>
      </c>
      <c r="B330" s="55" t="s">
        <v>301</v>
      </c>
      <c r="C330" s="102" t="s">
        <v>305</v>
      </c>
      <c r="D330" s="102" t="s">
        <v>295</v>
      </c>
      <c r="E330" s="45" t="s">
        <v>11</v>
      </c>
      <c r="F330" s="33" t="s">
        <v>637</v>
      </c>
      <c r="G330" s="15">
        <f>SUM(H330,K330,N330,O330,P330)</f>
        <v>2600000</v>
      </c>
      <c r="H330" s="9">
        <v>1360000</v>
      </c>
      <c r="I330" s="9">
        <v>1360000</v>
      </c>
      <c r="J330" s="9">
        <f>H330-I330</f>
        <v>0</v>
      </c>
      <c r="K330" s="9">
        <v>1240000</v>
      </c>
      <c r="L330" s="9">
        <f>K330-M330</f>
        <v>990622</v>
      </c>
      <c r="M330" s="9">
        <v>249378</v>
      </c>
      <c r="N330" s="9">
        <v>0</v>
      </c>
      <c r="O330" s="9">
        <v>0</v>
      </c>
      <c r="P330" s="9">
        <v>0</v>
      </c>
      <c r="Q330" s="85" t="s">
        <v>527</v>
      </c>
      <c r="R330" s="60"/>
      <c r="S330" s="63"/>
    </row>
    <row r="331" spans="1:19" s="30" customFormat="1" ht="44.25" customHeight="1">
      <c r="A331" s="55"/>
      <c r="B331" s="55"/>
      <c r="C331" s="102"/>
      <c r="D331" s="102"/>
      <c r="E331" s="45" t="s">
        <v>12</v>
      </c>
      <c r="F331" s="33" t="s">
        <v>637</v>
      </c>
      <c r="G331" s="15">
        <f>SUM(H331,K331,N331,O331,P331)</f>
        <v>2600000</v>
      </c>
      <c r="H331" s="9">
        <v>1360000</v>
      </c>
      <c r="I331" s="9">
        <v>1360000</v>
      </c>
      <c r="J331" s="9">
        <f>H331-I331</f>
        <v>0</v>
      </c>
      <c r="K331" s="9">
        <v>1240000</v>
      </c>
      <c r="L331" s="9">
        <f>K331-M331</f>
        <v>990622</v>
      </c>
      <c r="M331" s="9">
        <v>249378</v>
      </c>
      <c r="N331" s="9">
        <v>0</v>
      </c>
      <c r="O331" s="9">
        <v>0</v>
      </c>
      <c r="P331" s="9">
        <v>0</v>
      </c>
      <c r="Q331" s="85"/>
      <c r="R331" s="61"/>
      <c r="S331" s="63"/>
    </row>
    <row r="332" spans="1:19" s="7" customFormat="1" ht="44.25" customHeight="1">
      <c r="A332" s="55"/>
      <c r="B332" s="55"/>
      <c r="C332" s="102"/>
      <c r="D332" s="102"/>
      <c r="E332" s="45" t="s">
        <v>13</v>
      </c>
      <c r="F332" s="33"/>
      <c r="G332" s="16">
        <f aca="true" t="shared" si="131" ref="G332:P332">G331-G330</f>
        <v>0</v>
      </c>
      <c r="H332" s="9">
        <f t="shared" si="131"/>
        <v>0</v>
      </c>
      <c r="I332" s="9">
        <f t="shared" si="131"/>
        <v>0</v>
      </c>
      <c r="J332" s="9">
        <f t="shared" si="131"/>
        <v>0</v>
      </c>
      <c r="K332" s="9">
        <f t="shared" si="131"/>
        <v>0</v>
      </c>
      <c r="L332" s="9">
        <f t="shared" si="131"/>
        <v>0</v>
      </c>
      <c r="M332" s="9">
        <f t="shared" si="131"/>
        <v>0</v>
      </c>
      <c r="N332" s="9">
        <f t="shared" si="131"/>
        <v>0</v>
      </c>
      <c r="O332" s="9">
        <f t="shared" si="131"/>
        <v>0</v>
      </c>
      <c r="P332" s="9">
        <f t="shared" si="131"/>
        <v>0</v>
      </c>
      <c r="Q332" s="85"/>
      <c r="R332" s="62"/>
      <c r="S332" s="63"/>
    </row>
    <row r="333" spans="1:19" s="7" customFormat="1" ht="44.25" customHeight="1">
      <c r="A333" s="55" t="s">
        <v>303</v>
      </c>
      <c r="B333" s="55" t="s">
        <v>301</v>
      </c>
      <c r="C333" s="55" t="s">
        <v>306</v>
      </c>
      <c r="D333" s="58" t="s">
        <v>295</v>
      </c>
      <c r="E333" s="45" t="s">
        <v>11</v>
      </c>
      <c r="F333" s="33" t="s">
        <v>638</v>
      </c>
      <c r="G333" s="15">
        <f>SUM(H333,K333,N333,O333,P333)</f>
        <v>2400000</v>
      </c>
      <c r="H333" s="9">
        <v>510000</v>
      </c>
      <c r="I333" s="9">
        <v>510000</v>
      </c>
      <c r="J333" s="9">
        <f>H333-I333</f>
        <v>0</v>
      </c>
      <c r="K333" s="9">
        <v>950000</v>
      </c>
      <c r="L333" s="9">
        <f>K333-M333</f>
        <v>944898</v>
      </c>
      <c r="M333" s="9">
        <v>5102</v>
      </c>
      <c r="N333" s="9">
        <v>940000</v>
      </c>
      <c r="O333" s="9"/>
      <c r="P333" s="9">
        <v>0</v>
      </c>
      <c r="Q333" s="85" t="s">
        <v>528</v>
      </c>
      <c r="R333" s="60"/>
      <c r="S333" s="17"/>
    </row>
    <row r="334" spans="1:19" s="28" customFormat="1" ht="44.25" customHeight="1">
      <c r="A334" s="55"/>
      <c r="B334" s="55"/>
      <c r="C334" s="55"/>
      <c r="D334" s="58"/>
      <c r="E334" s="45" t="s">
        <v>12</v>
      </c>
      <c r="F334" s="33" t="s">
        <v>638</v>
      </c>
      <c r="G334" s="15">
        <f>SUM(H334,K334,N334,O334,P334)</f>
        <v>2400000</v>
      </c>
      <c r="H334" s="9">
        <v>510000</v>
      </c>
      <c r="I334" s="9">
        <v>510000</v>
      </c>
      <c r="J334" s="9">
        <f>H334-I334</f>
        <v>0</v>
      </c>
      <c r="K334" s="9">
        <v>950000</v>
      </c>
      <c r="L334" s="9">
        <f>K334-M334</f>
        <v>944898</v>
      </c>
      <c r="M334" s="9">
        <v>5102</v>
      </c>
      <c r="N334" s="9">
        <v>940000</v>
      </c>
      <c r="O334" s="9"/>
      <c r="P334" s="9">
        <v>0</v>
      </c>
      <c r="Q334" s="85"/>
      <c r="R334" s="61"/>
      <c r="S334" s="7"/>
    </row>
    <row r="335" spans="1:19" s="7" customFormat="1" ht="44.25" customHeight="1">
      <c r="A335" s="55"/>
      <c r="B335" s="55"/>
      <c r="C335" s="55"/>
      <c r="D335" s="58"/>
      <c r="E335" s="45" t="s">
        <v>13</v>
      </c>
      <c r="F335" s="33"/>
      <c r="G335" s="16">
        <f aca="true" t="shared" si="132" ref="G335:P335">G334-G333</f>
        <v>0</v>
      </c>
      <c r="H335" s="9">
        <f t="shared" si="132"/>
        <v>0</v>
      </c>
      <c r="I335" s="9">
        <f t="shared" si="132"/>
        <v>0</v>
      </c>
      <c r="J335" s="9">
        <f t="shared" si="132"/>
        <v>0</v>
      </c>
      <c r="K335" s="9">
        <f t="shared" si="132"/>
        <v>0</v>
      </c>
      <c r="L335" s="9">
        <f t="shared" si="132"/>
        <v>0</v>
      </c>
      <c r="M335" s="9">
        <f t="shared" si="132"/>
        <v>0</v>
      </c>
      <c r="N335" s="9">
        <f t="shared" si="132"/>
        <v>0</v>
      </c>
      <c r="O335" s="9">
        <f t="shared" si="132"/>
        <v>0</v>
      </c>
      <c r="P335" s="9">
        <f t="shared" si="132"/>
        <v>0</v>
      </c>
      <c r="Q335" s="85"/>
      <c r="R335" s="62"/>
      <c r="S335" s="17"/>
    </row>
    <row r="336" spans="1:19" s="7" customFormat="1" ht="44.25" customHeight="1">
      <c r="A336" s="55" t="s">
        <v>303</v>
      </c>
      <c r="B336" s="55" t="s">
        <v>301</v>
      </c>
      <c r="C336" s="55" t="s">
        <v>307</v>
      </c>
      <c r="D336" s="58" t="s">
        <v>295</v>
      </c>
      <c r="E336" s="45" t="s">
        <v>11</v>
      </c>
      <c r="F336" s="33" t="s">
        <v>639</v>
      </c>
      <c r="G336" s="15">
        <f>SUM(H336,K336,N336,O336,P336)</f>
        <v>6000000</v>
      </c>
      <c r="H336" s="9">
        <v>0</v>
      </c>
      <c r="I336" s="9">
        <v>0</v>
      </c>
      <c r="J336" s="9">
        <f>H336-I336</f>
        <v>0</v>
      </c>
      <c r="K336" s="9">
        <v>150000</v>
      </c>
      <c r="L336" s="9">
        <f>K336-M336</f>
        <v>110256</v>
      </c>
      <c r="M336" s="9">
        <v>39744</v>
      </c>
      <c r="N336" s="9">
        <v>2260000</v>
      </c>
      <c r="O336" s="9">
        <v>1800000</v>
      </c>
      <c r="P336" s="9">
        <v>1790000</v>
      </c>
      <c r="Q336" s="85" t="s">
        <v>526</v>
      </c>
      <c r="R336" s="60"/>
      <c r="S336" s="63"/>
    </row>
    <row r="337" spans="1:19" s="28" customFormat="1" ht="44.25" customHeight="1">
      <c r="A337" s="55"/>
      <c r="B337" s="55"/>
      <c r="C337" s="55"/>
      <c r="D337" s="58"/>
      <c r="E337" s="45" t="s">
        <v>12</v>
      </c>
      <c r="F337" s="33" t="s">
        <v>640</v>
      </c>
      <c r="G337" s="15">
        <f>SUM(H337,K337,N337,O337,P337)</f>
        <v>6000000</v>
      </c>
      <c r="H337" s="9">
        <v>0</v>
      </c>
      <c r="I337" s="9">
        <v>0</v>
      </c>
      <c r="J337" s="9">
        <f>H337-I337</f>
        <v>0</v>
      </c>
      <c r="K337" s="9">
        <v>150000</v>
      </c>
      <c r="L337" s="9">
        <v>110256</v>
      </c>
      <c r="M337" s="9">
        <v>39744</v>
      </c>
      <c r="N337" s="9">
        <v>2260000</v>
      </c>
      <c r="O337" s="9">
        <v>1800000</v>
      </c>
      <c r="P337" s="9">
        <v>1790000</v>
      </c>
      <c r="Q337" s="85"/>
      <c r="R337" s="61"/>
      <c r="S337" s="63"/>
    </row>
    <row r="338" spans="1:19" s="7" customFormat="1" ht="44.25" customHeight="1">
      <c r="A338" s="55"/>
      <c r="B338" s="55"/>
      <c r="C338" s="55"/>
      <c r="D338" s="58"/>
      <c r="E338" s="45" t="s">
        <v>13</v>
      </c>
      <c r="F338" s="33"/>
      <c r="G338" s="16">
        <f aca="true" t="shared" si="133" ref="G338:P338">G337-G336</f>
        <v>0</v>
      </c>
      <c r="H338" s="9">
        <f t="shared" si="133"/>
        <v>0</v>
      </c>
      <c r="I338" s="9">
        <f t="shared" si="133"/>
        <v>0</v>
      </c>
      <c r="J338" s="9">
        <f t="shared" si="133"/>
        <v>0</v>
      </c>
      <c r="K338" s="9">
        <f t="shared" si="133"/>
        <v>0</v>
      </c>
      <c r="L338" s="9">
        <f t="shared" si="133"/>
        <v>0</v>
      </c>
      <c r="M338" s="9">
        <f t="shared" si="133"/>
        <v>0</v>
      </c>
      <c r="N338" s="9">
        <f t="shared" si="133"/>
        <v>0</v>
      </c>
      <c r="O338" s="9">
        <f t="shared" si="133"/>
        <v>0</v>
      </c>
      <c r="P338" s="9">
        <f t="shared" si="133"/>
        <v>0</v>
      </c>
      <c r="Q338" s="85"/>
      <c r="R338" s="62"/>
      <c r="S338" s="63"/>
    </row>
    <row r="339" spans="1:19" s="7" customFormat="1" ht="43.5" customHeight="1">
      <c r="A339" s="55" t="s">
        <v>303</v>
      </c>
      <c r="B339" s="55" t="s">
        <v>301</v>
      </c>
      <c r="C339" s="55" t="s">
        <v>308</v>
      </c>
      <c r="D339" s="58" t="s">
        <v>295</v>
      </c>
      <c r="E339" s="45" t="s">
        <v>11</v>
      </c>
      <c r="F339" s="33" t="s">
        <v>641</v>
      </c>
      <c r="G339" s="15">
        <f>SUM(H339,K339,N339,O339,P339)</f>
        <v>4100000</v>
      </c>
      <c r="H339" s="9">
        <v>0</v>
      </c>
      <c r="I339" s="9">
        <v>0</v>
      </c>
      <c r="J339" s="9">
        <f>H339-I339</f>
        <v>0</v>
      </c>
      <c r="K339" s="9">
        <v>0</v>
      </c>
      <c r="L339" s="9">
        <v>0</v>
      </c>
      <c r="M339" s="9">
        <f>K339-L339</f>
        <v>0</v>
      </c>
      <c r="N339" s="9">
        <v>360000</v>
      </c>
      <c r="O339" s="9">
        <v>2000000</v>
      </c>
      <c r="P339" s="9">
        <v>1740000</v>
      </c>
      <c r="Q339" s="85" t="s">
        <v>525</v>
      </c>
      <c r="R339" s="60"/>
      <c r="S339" s="63"/>
    </row>
    <row r="340" spans="1:19" s="28" customFormat="1" ht="43.5" customHeight="1">
      <c r="A340" s="55"/>
      <c r="B340" s="55"/>
      <c r="C340" s="55"/>
      <c r="D340" s="58"/>
      <c r="E340" s="45" t="s">
        <v>12</v>
      </c>
      <c r="F340" s="33" t="s">
        <v>641</v>
      </c>
      <c r="G340" s="15">
        <f>SUM(H340,K340,N340,O340,P340)</f>
        <v>4100000</v>
      </c>
      <c r="H340" s="9">
        <v>0</v>
      </c>
      <c r="I340" s="9">
        <v>0</v>
      </c>
      <c r="J340" s="9">
        <f>H340-I340</f>
        <v>0</v>
      </c>
      <c r="K340" s="9">
        <v>0</v>
      </c>
      <c r="L340" s="9">
        <v>0</v>
      </c>
      <c r="M340" s="9">
        <f>K340-L340</f>
        <v>0</v>
      </c>
      <c r="N340" s="9">
        <v>360000</v>
      </c>
      <c r="O340" s="9">
        <v>2000000</v>
      </c>
      <c r="P340" s="9">
        <v>1740000</v>
      </c>
      <c r="Q340" s="85"/>
      <c r="R340" s="61"/>
      <c r="S340" s="63"/>
    </row>
    <row r="341" spans="1:19" s="7" customFormat="1" ht="36" customHeight="1">
      <c r="A341" s="55"/>
      <c r="B341" s="55"/>
      <c r="C341" s="55"/>
      <c r="D341" s="58"/>
      <c r="E341" s="45" t="s">
        <v>13</v>
      </c>
      <c r="F341" s="33"/>
      <c r="G341" s="16">
        <f aca="true" t="shared" si="134" ref="G341:P341">G340-G339</f>
        <v>0</v>
      </c>
      <c r="H341" s="9">
        <f t="shared" si="134"/>
        <v>0</v>
      </c>
      <c r="I341" s="9">
        <f t="shared" si="134"/>
        <v>0</v>
      </c>
      <c r="J341" s="9">
        <f t="shared" si="134"/>
        <v>0</v>
      </c>
      <c r="K341" s="9">
        <f t="shared" si="134"/>
        <v>0</v>
      </c>
      <c r="L341" s="9">
        <f t="shared" si="134"/>
        <v>0</v>
      </c>
      <c r="M341" s="9">
        <f t="shared" si="134"/>
        <v>0</v>
      </c>
      <c r="N341" s="9">
        <f t="shared" si="134"/>
        <v>0</v>
      </c>
      <c r="O341" s="9">
        <f t="shared" si="134"/>
        <v>0</v>
      </c>
      <c r="P341" s="9">
        <f t="shared" si="134"/>
        <v>0</v>
      </c>
      <c r="Q341" s="85"/>
      <c r="R341" s="62"/>
      <c r="S341" s="63"/>
    </row>
    <row r="342" spans="1:19" s="7" customFormat="1" ht="43.5" customHeight="1">
      <c r="A342" s="55" t="s">
        <v>303</v>
      </c>
      <c r="B342" s="55" t="s">
        <v>301</v>
      </c>
      <c r="C342" s="55" t="s">
        <v>309</v>
      </c>
      <c r="D342" s="58" t="s">
        <v>295</v>
      </c>
      <c r="E342" s="45" t="s">
        <v>11</v>
      </c>
      <c r="F342" s="33" t="s">
        <v>642</v>
      </c>
      <c r="G342" s="15">
        <f>SUM(H342,K342,N342,O342,P342)</f>
        <v>5000000</v>
      </c>
      <c r="H342" s="9">
        <v>0</v>
      </c>
      <c r="I342" s="9">
        <v>0</v>
      </c>
      <c r="J342" s="9">
        <f>H342-I342</f>
        <v>0</v>
      </c>
      <c r="K342" s="9">
        <v>0</v>
      </c>
      <c r="L342" s="9">
        <v>0</v>
      </c>
      <c r="M342" s="9">
        <f>K342-L342</f>
        <v>0</v>
      </c>
      <c r="N342" s="9">
        <v>360000</v>
      </c>
      <c r="O342" s="9">
        <v>2400000</v>
      </c>
      <c r="P342" s="9">
        <v>2240000</v>
      </c>
      <c r="Q342" s="85" t="s">
        <v>525</v>
      </c>
      <c r="R342" s="60"/>
      <c r="S342" s="63"/>
    </row>
    <row r="343" spans="1:19" s="28" customFormat="1" ht="43.5" customHeight="1">
      <c r="A343" s="55"/>
      <c r="B343" s="55"/>
      <c r="C343" s="55"/>
      <c r="D343" s="58"/>
      <c r="E343" s="45" t="s">
        <v>12</v>
      </c>
      <c r="F343" s="33" t="s">
        <v>642</v>
      </c>
      <c r="G343" s="15">
        <f>SUM(H343,K343,N343,O343,P343)</f>
        <v>5000000</v>
      </c>
      <c r="H343" s="9">
        <v>0</v>
      </c>
      <c r="I343" s="9">
        <v>0</v>
      </c>
      <c r="J343" s="9">
        <f>H343-I343</f>
        <v>0</v>
      </c>
      <c r="K343" s="9">
        <v>0</v>
      </c>
      <c r="L343" s="9">
        <v>0</v>
      </c>
      <c r="M343" s="9">
        <f>K343-L343</f>
        <v>0</v>
      </c>
      <c r="N343" s="9">
        <v>360000</v>
      </c>
      <c r="O343" s="9">
        <v>2400000</v>
      </c>
      <c r="P343" s="9">
        <v>2240000</v>
      </c>
      <c r="Q343" s="85"/>
      <c r="R343" s="61"/>
      <c r="S343" s="63"/>
    </row>
    <row r="344" spans="1:19" s="7" customFormat="1" ht="36" customHeight="1">
      <c r="A344" s="55"/>
      <c r="B344" s="55"/>
      <c r="C344" s="55"/>
      <c r="D344" s="58"/>
      <c r="E344" s="45" t="s">
        <v>13</v>
      </c>
      <c r="F344" s="33"/>
      <c r="G344" s="16">
        <f aca="true" t="shared" si="135" ref="G344:P344">G343-G342</f>
        <v>0</v>
      </c>
      <c r="H344" s="9">
        <f t="shared" si="135"/>
        <v>0</v>
      </c>
      <c r="I344" s="9">
        <f t="shared" si="135"/>
        <v>0</v>
      </c>
      <c r="J344" s="9">
        <f t="shared" si="135"/>
        <v>0</v>
      </c>
      <c r="K344" s="9">
        <f t="shared" si="135"/>
        <v>0</v>
      </c>
      <c r="L344" s="9">
        <f t="shared" si="135"/>
        <v>0</v>
      </c>
      <c r="M344" s="9">
        <f t="shared" si="135"/>
        <v>0</v>
      </c>
      <c r="N344" s="9">
        <f t="shared" si="135"/>
        <v>0</v>
      </c>
      <c r="O344" s="9">
        <f t="shared" si="135"/>
        <v>0</v>
      </c>
      <c r="P344" s="9">
        <f t="shared" si="135"/>
        <v>0</v>
      </c>
      <c r="Q344" s="85"/>
      <c r="R344" s="62"/>
      <c r="S344" s="63"/>
    </row>
    <row r="345" spans="1:19" s="7" customFormat="1" ht="43.5" customHeight="1">
      <c r="A345" s="55" t="s">
        <v>303</v>
      </c>
      <c r="B345" s="55" t="s">
        <v>301</v>
      </c>
      <c r="C345" s="55" t="s">
        <v>310</v>
      </c>
      <c r="D345" s="58" t="s">
        <v>295</v>
      </c>
      <c r="E345" s="45" t="s">
        <v>11</v>
      </c>
      <c r="F345" s="33" t="s">
        <v>643</v>
      </c>
      <c r="G345" s="15">
        <f>SUM(H345,K345,N345,O345,P345)</f>
        <v>2500000</v>
      </c>
      <c r="H345" s="9">
        <v>0</v>
      </c>
      <c r="I345" s="9">
        <v>0</v>
      </c>
      <c r="J345" s="9">
        <f>H345-I345</f>
        <v>0</v>
      </c>
      <c r="K345" s="9">
        <v>200000</v>
      </c>
      <c r="L345" s="9">
        <f>K345-M345</f>
        <v>90103</v>
      </c>
      <c r="M345" s="9">
        <v>109897</v>
      </c>
      <c r="N345" s="9">
        <v>1000000</v>
      </c>
      <c r="O345" s="9">
        <v>1300000</v>
      </c>
      <c r="P345" s="9"/>
      <c r="Q345" s="85" t="s">
        <v>524</v>
      </c>
      <c r="R345" s="60"/>
      <c r="S345" s="63"/>
    </row>
    <row r="346" spans="1:19" s="28" customFormat="1" ht="53.25" customHeight="1">
      <c r="A346" s="55"/>
      <c r="B346" s="55"/>
      <c r="C346" s="55"/>
      <c r="D346" s="58"/>
      <c r="E346" s="45" t="s">
        <v>12</v>
      </c>
      <c r="F346" s="33" t="s">
        <v>644</v>
      </c>
      <c r="G346" s="15">
        <f>SUM(H346,K346,N346,O346,P346)</f>
        <v>2500000</v>
      </c>
      <c r="H346" s="9">
        <v>0</v>
      </c>
      <c r="I346" s="9">
        <v>0</v>
      </c>
      <c r="J346" s="9">
        <f>H346-I346</f>
        <v>0</v>
      </c>
      <c r="K346" s="9">
        <v>200000</v>
      </c>
      <c r="L346" s="9">
        <v>100222</v>
      </c>
      <c r="M346" s="9">
        <f>K346-L346</f>
        <v>99778</v>
      </c>
      <c r="N346" s="9">
        <v>1000000</v>
      </c>
      <c r="O346" s="9">
        <v>1300000</v>
      </c>
      <c r="P346" s="9">
        <v>0</v>
      </c>
      <c r="Q346" s="85"/>
      <c r="R346" s="61"/>
      <c r="S346" s="63"/>
    </row>
    <row r="347" spans="1:19" s="7" customFormat="1" ht="38.25" customHeight="1">
      <c r="A347" s="55"/>
      <c r="B347" s="55"/>
      <c r="C347" s="55"/>
      <c r="D347" s="58"/>
      <c r="E347" s="45" t="s">
        <v>13</v>
      </c>
      <c r="F347" s="33"/>
      <c r="G347" s="16">
        <f aca="true" t="shared" si="136" ref="G347:P347">G346-G345</f>
        <v>0</v>
      </c>
      <c r="H347" s="9">
        <f t="shared" si="136"/>
        <v>0</v>
      </c>
      <c r="I347" s="9">
        <f t="shared" si="136"/>
        <v>0</v>
      </c>
      <c r="J347" s="9">
        <f t="shared" si="136"/>
        <v>0</v>
      </c>
      <c r="K347" s="9">
        <f t="shared" si="136"/>
        <v>0</v>
      </c>
      <c r="L347" s="9">
        <f t="shared" si="136"/>
        <v>10119</v>
      </c>
      <c r="M347" s="9">
        <f t="shared" si="136"/>
        <v>-10119</v>
      </c>
      <c r="N347" s="9">
        <f t="shared" si="136"/>
        <v>0</v>
      </c>
      <c r="O347" s="9">
        <f t="shared" si="136"/>
        <v>0</v>
      </c>
      <c r="P347" s="9">
        <f t="shared" si="136"/>
        <v>0</v>
      </c>
      <c r="Q347" s="85"/>
      <c r="R347" s="62"/>
      <c r="S347" s="63"/>
    </row>
    <row r="348" spans="1:19" s="7" customFormat="1" ht="76.5" customHeight="1">
      <c r="A348" s="55" t="s">
        <v>312</v>
      </c>
      <c r="B348" s="55" t="s">
        <v>313</v>
      </c>
      <c r="C348" s="55" t="s">
        <v>314</v>
      </c>
      <c r="D348" s="58" t="s">
        <v>315</v>
      </c>
      <c r="E348" s="45" t="s">
        <v>11</v>
      </c>
      <c r="F348" s="33" t="s">
        <v>645</v>
      </c>
      <c r="G348" s="15">
        <f>SUM(H348,K348,N348,O348,P348)</f>
        <v>4694000</v>
      </c>
      <c r="H348" s="9">
        <v>0</v>
      </c>
      <c r="I348" s="9">
        <v>0</v>
      </c>
      <c r="J348" s="9">
        <f>H348-I348</f>
        <v>0</v>
      </c>
      <c r="K348" s="9">
        <v>2500000</v>
      </c>
      <c r="L348" s="9">
        <v>391512</v>
      </c>
      <c r="M348" s="9">
        <f>K348-L348</f>
        <v>2108488</v>
      </c>
      <c r="N348" s="9">
        <v>2194000</v>
      </c>
      <c r="O348" s="9">
        <v>0</v>
      </c>
      <c r="P348" s="9">
        <v>0</v>
      </c>
      <c r="Q348" s="65" t="s">
        <v>469</v>
      </c>
      <c r="R348" s="60"/>
      <c r="S348" s="63" t="s">
        <v>316</v>
      </c>
    </row>
    <row r="349" spans="1:19" s="28" customFormat="1" ht="76.5" customHeight="1">
      <c r="A349" s="56"/>
      <c r="B349" s="56"/>
      <c r="C349" s="56"/>
      <c r="D349" s="58"/>
      <c r="E349" s="45" t="s">
        <v>12</v>
      </c>
      <c r="F349" s="33" t="s">
        <v>645</v>
      </c>
      <c r="G349" s="15">
        <f>SUM(H349,K349,N349,O349,P349)</f>
        <v>4694000</v>
      </c>
      <c r="H349" s="9">
        <v>0</v>
      </c>
      <c r="I349" s="9">
        <v>0</v>
      </c>
      <c r="J349" s="9">
        <f>H349-I349</f>
        <v>0</v>
      </c>
      <c r="K349" s="9">
        <v>2500000</v>
      </c>
      <c r="L349" s="9">
        <v>391512</v>
      </c>
      <c r="M349" s="9">
        <f>K349-L349</f>
        <v>2108488</v>
      </c>
      <c r="N349" s="9">
        <v>2194000</v>
      </c>
      <c r="O349" s="9">
        <v>0</v>
      </c>
      <c r="P349" s="9">
        <v>0</v>
      </c>
      <c r="Q349" s="65"/>
      <c r="R349" s="61"/>
      <c r="S349" s="63"/>
    </row>
    <row r="350" spans="1:19" s="7" customFormat="1" ht="38.25" customHeight="1">
      <c r="A350" s="56"/>
      <c r="B350" s="56"/>
      <c r="C350" s="56"/>
      <c r="D350" s="58"/>
      <c r="E350" s="45" t="s">
        <v>13</v>
      </c>
      <c r="F350" s="41"/>
      <c r="G350" s="16">
        <f aca="true" t="shared" si="137" ref="G350:P350">G349-G348</f>
        <v>0</v>
      </c>
      <c r="H350" s="9">
        <f t="shared" si="137"/>
        <v>0</v>
      </c>
      <c r="I350" s="9">
        <f t="shared" si="137"/>
        <v>0</v>
      </c>
      <c r="J350" s="9">
        <f t="shared" si="137"/>
        <v>0</v>
      </c>
      <c r="K350" s="9">
        <f t="shared" si="137"/>
        <v>0</v>
      </c>
      <c r="L350" s="9">
        <f t="shared" si="137"/>
        <v>0</v>
      </c>
      <c r="M350" s="9">
        <f t="shared" si="137"/>
        <v>0</v>
      </c>
      <c r="N350" s="9">
        <f t="shared" si="137"/>
        <v>0</v>
      </c>
      <c r="O350" s="9">
        <f t="shared" si="137"/>
        <v>0</v>
      </c>
      <c r="P350" s="9">
        <f t="shared" si="137"/>
        <v>0</v>
      </c>
      <c r="Q350" s="65"/>
      <c r="R350" s="62"/>
      <c r="S350" s="63"/>
    </row>
    <row r="351" spans="1:19" s="7" customFormat="1" ht="45" customHeight="1">
      <c r="A351" s="55" t="s">
        <v>312</v>
      </c>
      <c r="B351" s="55" t="s">
        <v>313</v>
      </c>
      <c r="C351" s="55" t="s">
        <v>317</v>
      </c>
      <c r="D351" s="58" t="s">
        <v>315</v>
      </c>
      <c r="E351" s="44" t="s">
        <v>59</v>
      </c>
      <c r="F351" s="33" t="s">
        <v>318</v>
      </c>
      <c r="G351" s="15">
        <f>SUM(H351,K351,N351,O351,P351)</f>
        <v>1261920</v>
      </c>
      <c r="H351" s="9">
        <v>0</v>
      </c>
      <c r="I351" s="9">
        <v>0</v>
      </c>
      <c r="J351" s="9">
        <f>H351-I351</f>
        <v>0</v>
      </c>
      <c r="K351" s="9">
        <v>1261920</v>
      </c>
      <c r="L351" s="9">
        <v>27464</v>
      </c>
      <c r="M351" s="9">
        <f>K351-L351</f>
        <v>1234456</v>
      </c>
      <c r="N351" s="9">
        <v>0</v>
      </c>
      <c r="O351" s="9">
        <v>0</v>
      </c>
      <c r="P351" s="9">
        <v>0</v>
      </c>
      <c r="Q351" s="59" t="s">
        <v>516</v>
      </c>
      <c r="R351" s="60"/>
      <c r="S351" s="63" t="s">
        <v>319</v>
      </c>
    </row>
    <row r="352" spans="1:19" s="28" customFormat="1" ht="45" customHeight="1">
      <c r="A352" s="56"/>
      <c r="B352" s="56"/>
      <c r="C352" s="55"/>
      <c r="D352" s="58"/>
      <c r="E352" s="44" t="s">
        <v>1</v>
      </c>
      <c r="F352" s="33" t="s">
        <v>318</v>
      </c>
      <c r="G352" s="15">
        <f>SUM(H352,K352,N352,O352,P352)</f>
        <v>1261920</v>
      </c>
      <c r="H352" s="9">
        <v>0</v>
      </c>
      <c r="I352" s="9">
        <v>0</v>
      </c>
      <c r="J352" s="9">
        <f>H352-I352</f>
        <v>0</v>
      </c>
      <c r="K352" s="9">
        <v>1261920</v>
      </c>
      <c r="L352" s="9">
        <v>497464</v>
      </c>
      <c r="M352" s="9">
        <f>K352-L352</f>
        <v>764456</v>
      </c>
      <c r="N352" s="9">
        <v>0</v>
      </c>
      <c r="O352" s="9">
        <v>0</v>
      </c>
      <c r="P352" s="9">
        <v>0</v>
      </c>
      <c r="Q352" s="59"/>
      <c r="R352" s="61"/>
      <c r="S352" s="63"/>
    </row>
    <row r="353" spans="1:19" s="7" customFormat="1" ht="36" customHeight="1">
      <c r="A353" s="56"/>
      <c r="B353" s="56"/>
      <c r="C353" s="55"/>
      <c r="D353" s="58"/>
      <c r="E353" s="44" t="s">
        <v>13</v>
      </c>
      <c r="F353" s="33"/>
      <c r="G353" s="16">
        <f aca="true" t="shared" si="138" ref="G353:P353">G352-G351</f>
        <v>0</v>
      </c>
      <c r="H353" s="9">
        <f t="shared" si="138"/>
        <v>0</v>
      </c>
      <c r="I353" s="9">
        <f t="shared" si="138"/>
        <v>0</v>
      </c>
      <c r="J353" s="9">
        <f t="shared" si="138"/>
        <v>0</v>
      </c>
      <c r="K353" s="9">
        <f t="shared" si="138"/>
        <v>0</v>
      </c>
      <c r="L353" s="9">
        <f t="shared" si="138"/>
        <v>470000</v>
      </c>
      <c r="M353" s="9">
        <f t="shared" si="138"/>
        <v>-470000</v>
      </c>
      <c r="N353" s="9">
        <f t="shared" si="138"/>
        <v>0</v>
      </c>
      <c r="O353" s="9">
        <f t="shared" si="138"/>
        <v>0</v>
      </c>
      <c r="P353" s="9">
        <f t="shared" si="138"/>
        <v>0</v>
      </c>
      <c r="Q353" s="59"/>
      <c r="R353" s="62"/>
      <c r="S353" s="63"/>
    </row>
    <row r="354" spans="1:19" s="7" customFormat="1" ht="80.25" customHeight="1">
      <c r="A354" s="55" t="s">
        <v>320</v>
      </c>
      <c r="B354" s="55" t="s">
        <v>321</v>
      </c>
      <c r="C354" s="55" t="s">
        <v>322</v>
      </c>
      <c r="D354" s="58" t="s">
        <v>323</v>
      </c>
      <c r="E354" s="44" t="s">
        <v>59</v>
      </c>
      <c r="F354" s="33" t="s">
        <v>646</v>
      </c>
      <c r="G354" s="15">
        <f>SUM(H354,K354,N354,O354,P354)</f>
        <v>1300000</v>
      </c>
      <c r="H354" s="9">
        <v>450000</v>
      </c>
      <c r="I354" s="9">
        <v>450000</v>
      </c>
      <c r="J354" s="9">
        <f>H354-I354</f>
        <v>0</v>
      </c>
      <c r="K354" s="9">
        <v>400000</v>
      </c>
      <c r="L354" s="9">
        <v>400000</v>
      </c>
      <c r="M354" s="9">
        <f>K354-L354</f>
        <v>0</v>
      </c>
      <c r="N354" s="9">
        <v>450000</v>
      </c>
      <c r="O354" s="9">
        <v>0</v>
      </c>
      <c r="P354" s="9">
        <v>0</v>
      </c>
      <c r="Q354" s="65" t="s">
        <v>523</v>
      </c>
      <c r="R354" s="60"/>
      <c r="S354" s="17"/>
    </row>
    <row r="355" spans="1:19" s="28" customFormat="1" ht="80.25" customHeight="1">
      <c r="A355" s="56"/>
      <c r="B355" s="56"/>
      <c r="C355" s="56"/>
      <c r="D355" s="58"/>
      <c r="E355" s="44" t="s">
        <v>1</v>
      </c>
      <c r="F355" s="33" t="s">
        <v>646</v>
      </c>
      <c r="G355" s="15">
        <f>SUM(H355,K355,N355,O355,P355)</f>
        <v>1300000</v>
      </c>
      <c r="H355" s="9">
        <v>450000</v>
      </c>
      <c r="I355" s="9">
        <v>450000</v>
      </c>
      <c r="J355" s="9">
        <f>H355-I355</f>
        <v>0</v>
      </c>
      <c r="K355" s="9">
        <v>400000</v>
      </c>
      <c r="L355" s="9">
        <v>400000</v>
      </c>
      <c r="M355" s="9">
        <f>K355-L355</f>
        <v>0</v>
      </c>
      <c r="N355" s="9">
        <v>450000</v>
      </c>
      <c r="O355" s="9">
        <v>0</v>
      </c>
      <c r="P355" s="9">
        <v>0</v>
      </c>
      <c r="Q355" s="65"/>
      <c r="R355" s="61"/>
      <c r="S355" s="17"/>
    </row>
    <row r="356" spans="1:19" s="7" customFormat="1" ht="42.75" customHeight="1">
      <c r="A356" s="56"/>
      <c r="B356" s="56"/>
      <c r="C356" s="56"/>
      <c r="D356" s="58"/>
      <c r="E356" s="44" t="s">
        <v>13</v>
      </c>
      <c r="F356" s="33"/>
      <c r="G356" s="16">
        <f aca="true" t="shared" si="139" ref="G356:P356">G355-G354</f>
        <v>0</v>
      </c>
      <c r="H356" s="9">
        <f t="shared" si="139"/>
        <v>0</v>
      </c>
      <c r="I356" s="9">
        <f t="shared" si="139"/>
        <v>0</v>
      </c>
      <c r="J356" s="9">
        <f t="shared" si="139"/>
        <v>0</v>
      </c>
      <c r="K356" s="9">
        <f t="shared" si="139"/>
        <v>0</v>
      </c>
      <c r="L356" s="9">
        <f t="shared" si="139"/>
        <v>0</v>
      </c>
      <c r="M356" s="9">
        <f t="shared" si="139"/>
        <v>0</v>
      </c>
      <c r="N356" s="9">
        <f t="shared" si="139"/>
        <v>0</v>
      </c>
      <c r="O356" s="9">
        <f t="shared" si="139"/>
        <v>0</v>
      </c>
      <c r="P356" s="9">
        <f t="shared" si="139"/>
        <v>0</v>
      </c>
      <c r="Q356" s="65"/>
      <c r="R356" s="62"/>
      <c r="S356" s="17"/>
    </row>
    <row r="357" spans="1:19" s="7" customFormat="1" ht="53.25" customHeight="1">
      <c r="A357" s="55" t="s">
        <v>324</v>
      </c>
      <c r="B357" s="55" t="s">
        <v>325</v>
      </c>
      <c r="C357" s="55" t="s">
        <v>326</v>
      </c>
      <c r="D357" s="58" t="s">
        <v>323</v>
      </c>
      <c r="E357" s="44" t="s">
        <v>59</v>
      </c>
      <c r="F357" s="33" t="s">
        <v>647</v>
      </c>
      <c r="G357" s="15">
        <v>11000000</v>
      </c>
      <c r="H357" s="9">
        <v>3515000</v>
      </c>
      <c r="I357" s="9">
        <v>2370752</v>
      </c>
      <c r="J357" s="9">
        <f>H357-I357</f>
        <v>1144248</v>
      </c>
      <c r="K357" s="9">
        <v>4491000</v>
      </c>
      <c r="L357" s="9">
        <v>134059</v>
      </c>
      <c r="M357" s="9">
        <f>K357-L357</f>
        <v>4356941</v>
      </c>
      <c r="N357" s="9">
        <v>1442268</v>
      </c>
      <c r="O357" s="9">
        <v>1289418</v>
      </c>
      <c r="P357" s="9">
        <v>0</v>
      </c>
      <c r="Q357" s="65" t="s">
        <v>566</v>
      </c>
      <c r="R357" s="60"/>
      <c r="S357" s="63"/>
    </row>
    <row r="358" spans="1:19" s="28" customFormat="1" ht="53.25" customHeight="1">
      <c r="A358" s="56"/>
      <c r="B358" s="56"/>
      <c r="C358" s="56"/>
      <c r="D358" s="58"/>
      <c r="E358" s="44" t="s">
        <v>1</v>
      </c>
      <c r="F358" s="33" t="s">
        <v>647</v>
      </c>
      <c r="G358" s="15">
        <v>11000000</v>
      </c>
      <c r="H358" s="9">
        <v>3515000</v>
      </c>
      <c r="I358" s="9">
        <v>2391352</v>
      </c>
      <c r="J358" s="9">
        <f>H358-I358</f>
        <v>1123648</v>
      </c>
      <c r="K358" s="9">
        <v>4491000</v>
      </c>
      <c r="L358" s="9">
        <v>134059</v>
      </c>
      <c r="M358" s="9">
        <f>K358-L358</f>
        <v>4356941</v>
      </c>
      <c r="N358" s="9">
        <v>1450602</v>
      </c>
      <c r="O358" s="9">
        <v>1301684</v>
      </c>
      <c r="P358" s="9">
        <v>0</v>
      </c>
      <c r="Q358" s="65"/>
      <c r="R358" s="61"/>
      <c r="S358" s="63"/>
    </row>
    <row r="359" spans="1:19" s="7" customFormat="1" ht="48.75" customHeight="1">
      <c r="A359" s="56"/>
      <c r="B359" s="56"/>
      <c r="C359" s="56"/>
      <c r="D359" s="58"/>
      <c r="E359" s="44" t="s">
        <v>13</v>
      </c>
      <c r="F359" s="33"/>
      <c r="G359" s="16">
        <f aca="true" t="shared" si="140" ref="G359:P359">G358-G357</f>
        <v>0</v>
      </c>
      <c r="H359" s="9">
        <f t="shared" si="140"/>
        <v>0</v>
      </c>
      <c r="I359" s="9">
        <f t="shared" si="140"/>
        <v>20600</v>
      </c>
      <c r="J359" s="9">
        <f t="shared" si="140"/>
        <v>-20600</v>
      </c>
      <c r="K359" s="9">
        <f t="shared" si="140"/>
        <v>0</v>
      </c>
      <c r="L359" s="9">
        <f t="shared" si="140"/>
        <v>0</v>
      </c>
      <c r="M359" s="9">
        <f t="shared" si="140"/>
        <v>0</v>
      </c>
      <c r="N359" s="9">
        <f t="shared" si="140"/>
        <v>8334</v>
      </c>
      <c r="O359" s="9">
        <f t="shared" si="140"/>
        <v>12266</v>
      </c>
      <c r="P359" s="9">
        <f t="shared" si="140"/>
        <v>0</v>
      </c>
      <c r="Q359" s="65"/>
      <c r="R359" s="62"/>
      <c r="S359" s="63"/>
    </row>
    <row r="360" spans="1:19" s="7" customFormat="1" ht="55.5" customHeight="1">
      <c r="A360" s="55" t="s">
        <v>327</v>
      </c>
      <c r="B360" s="55" t="s">
        <v>328</v>
      </c>
      <c r="C360" s="55" t="s">
        <v>329</v>
      </c>
      <c r="D360" s="58" t="s">
        <v>323</v>
      </c>
      <c r="E360" s="44" t="s">
        <v>59</v>
      </c>
      <c r="F360" s="34" t="s">
        <v>702</v>
      </c>
      <c r="G360" s="15">
        <v>13448000</v>
      </c>
      <c r="H360" s="9">
        <v>6317000</v>
      </c>
      <c r="I360" s="9">
        <v>5075418</v>
      </c>
      <c r="J360" s="9">
        <f>H360-I360</f>
        <v>1241582</v>
      </c>
      <c r="K360" s="9">
        <v>6781272</v>
      </c>
      <c r="L360" s="9">
        <v>1542341</v>
      </c>
      <c r="M360" s="9">
        <f>K360-L360</f>
        <v>5238931</v>
      </c>
      <c r="N360" s="9">
        <v>0</v>
      </c>
      <c r="O360" s="9">
        <v>0</v>
      </c>
      <c r="P360" s="9">
        <v>0</v>
      </c>
      <c r="Q360" s="65" t="s">
        <v>567</v>
      </c>
      <c r="R360" s="60"/>
      <c r="S360" s="17"/>
    </row>
    <row r="361" spans="1:19" s="28" customFormat="1" ht="55.5" customHeight="1">
      <c r="A361" s="55"/>
      <c r="B361" s="55"/>
      <c r="C361" s="55"/>
      <c r="D361" s="58"/>
      <c r="E361" s="44" t="s">
        <v>1</v>
      </c>
      <c r="F361" s="33" t="s">
        <v>703</v>
      </c>
      <c r="G361" s="15">
        <v>13448000</v>
      </c>
      <c r="H361" s="9">
        <v>6317000</v>
      </c>
      <c r="I361" s="9">
        <v>6061720</v>
      </c>
      <c r="J361" s="9">
        <f>H361-I361</f>
        <v>255280</v>
      </c>
      <c r="K361" s="9">
        <v>6781272</v>
      </c>
      <c r="L361" s="9">
        <v>1510514</v>
      </c>
      <c r="M361" s="9">
        <f>K361-L361</f>
        <v>5270758</v>
      </c>
      <c r="N361" s="9">
        <v>0</v>
      </c>
      <c r="O361" s="9">
        <v>0</v>
      </c>
      <c r="P361" s="9">
        <v>0</v>
      </c>
      <c r="Q361" s="65"/>
      <c r="R361" s="61"/>
      <c r="S361" s="17"/>
    </row>
    <row r="362" spans="1:19" s="7" customFormat="1" ht="45.75" customHeight="1">
      <c r="A362" s="55"/>
      <c r="B362" s="55"/>
      <c r="C362" s="55"/>
      <c r="D362" s="58"/>
      <c r="E362" s="44" t="s">
        <v>13</v>
      </c>
      <c r="F362" s="33"/>
      <c r="G362" s="16">
        <f aca="true" t="shared" si="141" ref="G362:P362">G361-G360</f>
        <v>0</v>
      </c>
      <c r="H362" s="9">
        <f t="shared" si="141"/>
        <v>0</v>
      </c>
      <c r="I362" s="9">
        <f t="shared" si="141"/>
        <v>986302</v>
      </c>
      <c r="J362" s="9">
        <f t="shared" si="141"/>
        <v>-986302</v>
      </c>
      <c r="K362" s="9">
        <f t="shared" si="141"/>
        <v>0</v>
      </c>
      <c r="L362" s="9">
        <f t="shared" si="141"/>
        <v>-31827</v>
      </c>
      <c r="M362" s="9">
        <f t="shared" si="141"/>
        <v>31827</v>
      </c>
      <c r="N362" s="9">
        <f t="shared" si="141"/>
        <v>0</v>
      </c>
      <c r="O362" s="9">
        <f t="shared" si="141"/>
        <v>0</v>
      </c>
      <c r="P362" s="9">
        <f t="shared" si="141"/>
        <v>0</v>
      </c>
      <c r="Q362" s="65"/>
      <c r="R362" s="62"/>
      <c r="S362" s="17"/>
    </row>
    <row r="363" spans="1:19" s="7" customFormat="1" ht="48.75" customHeight="1">
      <c r="A363" s="90" t="s">
        <v>324</v>
      </c>
      <c r="B363" s="90" t="s">
        <v>325</v>
      </c>
      <c r="C363" s="64" t="s">
        <v>330</v>
      </c>
      <c r="D363" s="58" t="s">
        <v>323</v>
      </c>
      <c r="E363" s="45" t="s">
        <v>11</v>
      </c>
      <c r="F363" s="33" t="s">
        <v>648</v>
      </c>
      <c r="G363" s="15">
        <v>20450000</v>
      </c>
      <c r="H363" s="9">
        <v>9820707</v>
      </c>
      <c r="I363" s="9">
        <v>7649475</v>
      </c>
      <c r="J363" s="9">
        <f>H363-I363</f>
        <v>2171232</v>
      </c>
      <c r="K363" s="9">
        <v>4061000</v>
      </c>
      <c r="L363" s="9">
        <v>300950</v>
      </c>
      <c r="M363" s="9">
        <f>K363-L363</f>
        <v>3760050</v>
      </c>
      <c r="N363" s="9">
        <v>6080627</v>
      </c>
      <c r="O363" s="9">
        <v>0</v>
      </c>
      <c r="P363" s="9">
        <v>0</v>
      </c>
      <c r="Q363" s="59" t="s">
        <v>568</v>
      </c>
      <c r="R363" s="60"/>
      <c r="S363" s="63"/>
    </row>
    <row r="364" spans="1:19" s="28" customFormat="1" ht="48.75" customHeight="1">
      <c r="A364" s="91"/>
      <c r="B364" s="91"/>
      <c r="C364" s="64"/>
      <c r="D364" s="58"/>
      <c r="E364" s="45" t="s">
        <v>12</v>
      </c>
      <c r="F364" s="33" t="s">
        <v>649</v>
      </c>
      <c r="G364" s="15">
        <v>20450000</v>
      </c>
      <c r="H364" s="9">
        <v>9820707</v>
      </c>
      <c r="I364" s="9">
        <v>8217447</v>
      </c>
      <c r="J364" s="9">
        <f>H364-I364</f>
        <v>1603260</v>
      </c>
      <c r="K364" s="9">
        <v>4061000</v>
      </c>
      <c r="L364" s="9">
        <v>1052486</v>
      </c>
      <c r="M364" s="9">
        <f>K364-L364</f>
        <v>3008514</v>
      </c>
      <c r="N364" s="9">
        <v>3051713</v>
      </c>
      <c r="O364" s="9">
        <v>3049514</v>
      </c>
      <c r="P364" s="9">
        <v>0</v>
      </c>
      <c r="Q364" s="59"/>
      <c r="R364" s="61"/>
      <c r="S364" s="63"/>
    </row>
    <row r="365" spans="1:19" s="7" customFormat="1" ht="48.75" customHeight="1">
      <c r="A365" s="91"/>
      <c r="B365" s="91"/>
      <c r="C365" s="64"/>
      <c r="D365" s="58"/>
      <c r="E365" s="45" t="s">
        <v>13</v>
      </c>
      <c r="F365" s="41"/>
      <c r="G365" s="16">
        <f aca="true" t="shared" si="142" ref="G365:P365">G364-G363</f>
        <v>0</v>
      </c>
      <c r="H365" s="9">
        <f t="shared" si="142"/>
        <v>0</v>
      </c>
      <c r="I365" s="9">
        <f t="shared" si="142"/>
        <v>567972</v>
      </c>
      <c r="J365" s="9">
        <f t="shared" si="142"/>
        <v>-567972</v>
      </c>
      <c r="K365" s="9">
        <f t="shared" si="142"/>
        <v>0</v>
      </c>
      <c r="L365" s="9">
        <f t="shared" si="142"/>
        <v>751536</v>
      </c>
      <c r="M365" s="9">
        <f t="shared" si="142"/>
        <v>-751536</v>
      </c>
      <c r="N365" s="9">
        <f t="shared" si="142"/>
        <v>-3028914</v>
      </c>
      <c r="O365" s="9">
        <f t="shared" si="142"/>
        <v>3049514</v>
      </c>
      <c r="P365" s="9">
        <f t="shared" si="142"/>
        <v>0</v>
      </c>
      <c r="Q365" s="59"/>
      <c r="R365" s="62"/>
      <c r="S365" s="63"/>
    </row>
    <row r="366" spans="1:19" s="7" customFormat="1" ht="45.75" customHeight="1">
      <c r="A366" s="55" t="s">
        <v>324</v>
      </c>
      <c r="B366" s="55" t="s">
        <v>325</v>
      </c>
      <c r="C366" s="55" t="s">
        <v>331</v>
      </c>
      <c r="D366" s="58" t="s">
        <v>323</v>
      </c>
      <c r="E366" s="44" t="s">
        <v>59</v>
      </c>
      <c r="F366" s="34" t="s">
        <v>650</v>
      </c>
      <c r="G366" s="15">
        <v>14513000</v>
      </c>
      <c r="H366" s="9">
        <v>7149502</v>
      </c>
      <c r="I366" s="9">
        <v>6822919</v>
      </c>
      <c r="J366" s="9">
        <f>H366-I366</f>
        <v>326583</v>
      </c>
      <c r="K366" s="9">
        <v>6627631</v>
      </c>
      <c r="L366" s="9">
        <v>2543596</v>
      </c>
      <c r="M366" s="9">
        <f>K366-L366</f>
        <v>4084035</v>
      </c>
      <c r="N366" s="9">
        <v>0</v>
      </c>
      <c r="O366" s="9">
        <v>0</v>
      </c>
      <c r="P366" s="9">
        <v>0</v>
      </c>
      <c r="Q366" s="65" t="s">
        <v>439</v>
      </c>
      <c r="R366" s="60"/>
      <c r="S366" s="17"/>
    </row>
    <row r="367" spans="1:19" s="28" customFormat="1" ht="45.75" customHeight="1">
      <c r="A367" s="116"/>
      <c r="B367" s="116"/>
      <c r="C367" s="56"/>
      <c r="D367" s="58"/>
      <c r="E367" s="44" t="s">
        <v>1</v>
      </c>
      <c r="F367" s="33" t="s">
        <v>650</v>
      </c>
      <c r="G367" s="15">
        <v>14513000</v>
      </c>
      <c r="H367" s="9">
        <v>7149502</v>
      </c>
      <c r="I367" s="9">
        <v>6822919</v>
      </c>
      <c r="J367" s="9">
        <f>H367-I367</f>
        <v>326583</v>
      </c>
      <c r="K367" s="9">
        <v>6627631</v>
      </c>
      <c r="L367" s="9">
        <v>2750482</v>
      </c>
      <c r="M367" s="9">
        <f>K367-L367</f>
        <v>3877149</v>
      </c>
      <c r="N367" s="9">
        <v>0</v>
      </c>
      <c r="O367" s="9">
        <v>0</v>
      </c>
      <c r="P367" s="9">
        <v>0</v>
      </c>
      <c r="Q367" s="59"/>
      <c r="R367" s="61"/>
      <c r="S367" s="17"/>
    </row>
    <row r="368" spans="1:19" s="7" customFormat="1" ht="45.75" customHeight="1">
      <c r="A368" s="116"/>
      <c r="B368" s="116"/>
      <c r="C368" s="56"/>
      <c r="D368" s="58"/>
      <c r="E368" s="44" t="s">
        <v>13</v>
      </c>
      <c r="F368" s="33"/>
      <c r="G368" s="16">
        <f aca="true" t="shared" si="143" ref="G368:P368">G367-G366</f>
        <v>0</v>
      </c>
      <c r="H368" s="9">
        <f t="shared" si="143"/>
        <v>0</v>
      </c>
      <c r="I368" s="9">
        <f t="shared" si="143"/>
        <v>0</v>
      </c>
      <c r="J368" s="9">
        <f t="shared" si="143"/>
        <v>0</v>
      </c>
      <c r="K368" s="9">
        <f t="shared" si="143"/>
        <v>0</v>
      </c>
      <c r="L368" s="9">
        <f t="shared" si="143"/>
        <v>206886</v>
      </c>
      <c r="M368" s="9">
        <f t="shared" si="143"/>
        <v>-206886</v>
      </c>
      <c r="N368" s="9">
        <f t="shared" si="143"/>
        <v>0</v>
      </c>
      <c r="O368" s="9">
        <f t="shared" si="143"/>
        <v>0</v>
      </c>
      <c r="P368" s="9">
        <f t="shared" si="143"/>
        <v>0</v>
      </c>
      <c r="Q368" s="59"/>
      <c r="R368" s="62"/>
      <c r="S368" s="17"/>
    </row>
    <row r="369" spans="1:19" s="7" customFormat="1" ht="47.25" customHeight="1">
      <c r="A369" s="55" t="s">
        <v>327</v>
      </c>
      <c r="B369" s="55" t="s">
        <v>328</v>
      </c>
      <c r="C369" s="64" t="s">
        <v>332</v>
      </c>
      <c r="D369" s="58" t="s">
        <v>323</v>
      </c>
      <c r="E369" s="45" t="s">
        <v>11</v>
      </c>
      <c r="F369" s="34" t="s">
        <v>651</v>
      </c>
      <c r="G369" s="15">
        <v>14597000</v>
      </c>
      <c r="H369" s="9">
        <v>7370000</v>
      </c>
      <c r="I369" s="9">
        <v>6513828</v>
      </c>
      <c r="J369" s="9">
        <f>H369-I369</f>
        <v>856172</v>
      </c>
      <c r="K369" s="9">
        <v>3774000</v>
      </c>
      <c r="L369" s="9">
        <v>1336145</v>
      </c>
      <c r="M369" s="9">
        <f>K369-L369</f>
        <v>2437855</v>
      </c>
      <c r="N369" s="9">
        <v>3074128</v>
      </c>
      <c r="O369" s="9">
        <v>0</v>
      </c>
      <c r="P369" s="9">
        <v>0</v>
      </c>
      <c r="Q369" s="59" t="s">
        <v>569</v>
      </c>
      <c r="R369" s="60"/>
      <c r="S369" s="17"/>
    </row>
    <row r="370" spans="1:19" s="28" customFormat="1" ht="47.25" customHeight="1">
      <c r="A370" s="55"/>
      <c r="B370" s="55"/>
      <c r="C370" s="64"/>
      <c r="D370" s="58"/>
      <c r="E370" s="45" t="s">
        <v>12</v>
      </c>
      <c r="F370" s="33" t="s">
        <v>652</v>
      </c>
      <c r="G370" s="15">
        <v>14597000</v>
      </c>
      <c r="H370" s="9">
        <v>7370000</v>
      </c>
      <c r="I370" s="9">
        <v>6729017</v>
      </c>
      <c r="J370" s="9">
        <f>H370-I370</f>
        <v>640983</v>
      </c>
      <c r="K370" s="9">
        <v>3774000</v>
      </c>
      <c r="L370" s="9">
        <v>1599908</v>
      </c>
      <c r="M370" s="9">
        <f>K370-L370</f>
        <v>2174092</v>
      </c>
      <c r="N370" s="9">
        <v>1967019</v>
      </c>
      <c r="O370" s="9">
        <v>1127709</v>
      </c>
      <c r="P370" s="9">
        <v>0</v>
      </c>
      <c r="Q370" s="59"/>
      <c r="R370" s="61"/>
      <c r="S370" s="17"/>
    </row>
    <row r="371" spans="1:19" s="7" customFormat="1" ht="47.25" customHeight="1">
      <c r="A371" s="55"/>
      <c r="B371" s="55"/>
      <c r="C371" s="64"/>
      <c r="D371" s="58"/>
      <c r="E371" s="45" t="s">
        <v>13</v>
      </c>
      <c r="F371" s="41"/>
      <c r="G371" s="16">
        <f aca="true" t="shared" si="144" ref="G371:P371">G370-G369</f>
        <v>0</v>
      </c>
      <c r="H371" s="9">
        <f t="shared" si="144"/>
        <v>0</v>
      </c>
      <c r="I371" s="9">
        <f t="shared" si="144"/>
        <v>215189</v>
      </c>
      <c r="J371" s="9">
        <f t="shared" si="144"/>
        <v>-215189</v>
      </c>
      <c r="K371" s="9">
        <f t="shared" si="144"/>
        <v>0</v>
      </c>
      <c r="L371" s="9">
        <f t="shared" si="144"/>
        <v>263763</v>
      </c>
      <c r="M371" s="9">
        <f t="shared" si="144"/>
        <v>-263763</v>
      </c>
      <c r="N371" s="9">
        <f t="shared" si="144"/>
        <v>-1107109</v>
      </c>
      <c r="O371" s="9">
        <f t="shared" si="144"/>
        <v>1127709</v>
      </c>
      <c r="P371" s="9">
        <f t="shared" si="144"/>
        <v>0</v>
      </c>
      <c r="Q371" s="59"/>
      <c r="R371" s="62"/>
      <c r="S371" s="17"/>
    </row>
    <row r="372" spans="1:19" s="7" customFormat="1" ht="46.5" customHeight="1">
      <c r="A372" s="55" t="s">
        <v>324</v>
      </c>
      <c r="B372" s="55" t="s">
        <v>325</v>
      </c>
      <c r="C372" s="55" t="s">
        <v>333</v>
      </c>
      <c r="D372" s="58" t="s">
        <v>323</v>
      </c>
      <c r="E372" s="44" t="s">
        <v>59</v>
      </c>
      <c r="F372" s="33" t="s">
        <v>653</v>
      </c>
      <c r="G372" s="15">
        <v>3720000</v>
      </c>
      <c r="H372" s="9">
        <v>738744</v>
      </c>
      <c r="I372" s="9">
        <v>725000</v>
      </c>
      <c r="J372" s="9">
        <f>H372-I372</f>
        <v>13744</v>
      </c>
      <c r="K372" s="9">
        <v>2872551</v>
      </c>
      <c r="L372" s="9">
        <v>1204342</v>
      </c>
      <c r="M372" s="9">
        <f>K372-L372</f>
        <v>1668209</v>
      </c>
      <c r="N372" s="9">
        <v>0</v>
      </c>
      <c r="O372" s="9">
        <v>0</v>
      </c>
      <c r="P372" s="9">
        <v>0</v>
      </c>
      <c r="Q372" s="65" t="s">
        <v>570</v>
      </c>
      <c r="R372" s="60"/>
      <c r="S372" s="17"/>
    </row>
    <row r="373" spans="1:19" s="28" customFormat="1" ht="46.5" customHeight="1">
      <c r="A373" s="55"/>
      <c r="B373" s="55"/>
      <c r="C373" s="55"/>
      <c r="D373" s="58"/>
      <c r="E373" s="44" t="s">
        <v>1</v>
      </c>
      <c r="F373" s="34" t="s">
        <v>654</v>
      </c>
      <c r="G373" s="15">
        <v>3720000</v>
      </c>
      <c r="H373" s="9">
        <v>738744</v>
      </c>
      <c r="I373" s="9">
        <v>725000</v>
      </c>
      <c r="J373" s="9">
        <f>H373-I373</f>
        <v>13744</v>
      </c>
      <c r="K373" s="9">
        <v>2872551</v>
      </c>
      <c r="L373" s="9">
        <v>1204342</v>
      </c>
      <c r="M373" s="9">
        <f>K373-L373</f>
        <v>1668209</v>
      </c>
      <c r="N373" s="9">
        <v>0</v>
      </c>
      <c r="O373" s="9">
        <v>0</v>
      </c>
      <c r="P373" s="9">
        <v>0</v>
      </c>
      <c r="Q373" s="65"/>
      <c r="R373" s="61"/>
      <c r="S373" s="17"/>
    </row>
    <row r="374" spans="1:19" s="7" customFormat="1" ht="46.5" customHeight="1">
      <c r="A374" s="55"/>
      <c r="B374" s="55"/>
      <c r="C374" s="55"/>
      <c r="D374" s="58"/>
      <c r="E374" s="44" t="s">
        <v>13</v>
      </c>
      <c r="F374" s="33"/>
      <c r="G374" s="16">
        <f aca="true" t="shared" si="145" ref="G374:P374">G373-G372</f>
        <v>0</v>
      </c>
      <c r="H374" s="9">
        <f t="shared" si="145"/>
        <v>0</v>
      </c>
      <c r="I374" s="9">
        <f t="shared" si="145"/>
        <v>0</v>
      </c>
      <c r="J374" s="9">
        <f t="shared" si="145"/>
        <v>0</v>
      </c>
      <c r="K374" s="9">
        <f t="shared" si="145"/>
        <v>0</v>
      </c>
      <c r="L374" s="9">
        <f t="shared" si="145"/>
        <v>0</v>
      </c>
      <c r="M374" s="9">
        <f t="shared" si="145"/>
        <v>0</v>
      </c>
      <c r="N374" s="9">
        <f t="shared" si="145"/>
        <v>0</v>
      </c>
      <c r="O374" s="9">
        <f t="shared" si="145"/>
        <v>0</v>
      </c>
      <c r="P374" s="9">
        <f t="shared" si="145"/>
        <v>0</v>
      </c>
      <c r="Q374" s="65"/>
      <c r="R374" s="62"/>
      <c r="S374" s="17"/>
    </row>
    <row r="375" spans="1:19" s="7" customFormat="1" ht="45" customHeight="1">
      <c r="A375" s="55" t="s">
        <v>324</v>
      </c>
      <c r="B375" s="55" t="s">
        <v>325</v>
      </c>
      <c r="C375" s="55" t="s">
        <v>334</v>
      </c>
      <c r="D375" s="58" t="s">
        <v>323</v>
      </c>
      <c r="E375" s="45" t="s">
        <v>11</v>
      </c>
      <c r="F375" s="33" t="s">
        <v>659</v>
      </c>
      <c r="G375" s="15">
        <v>8618000</v>
      </c>
      <c r="H375" s="9">
        <v>154562</v>
      </c>
      <c r="I375" s="9">
        <v>78041</v>
      </c>
      <c r="J375" s="9">
        <f>H375-I375</f>
        <v>76521</v>
      </c>
      <c r="K375" s="9">
        <v>1000000</v>
      </c>
      <c r="L375" s="9">
        <v>2033</v>
      </c>
      <c r="M375" s="9">
        <f>K375-L375</f>
        <v>997967</v>
      </c>
      <c r="N375" s="9">
        <v>4572000</v>
      </c>
      <c r="O375" s="9">
        <v>2782510</v>
      </c>
      <c r="P375" s="9">
        <f>P374-P388</f>
        <v>0</v>
      </c>
      <c r="Q375" s="65" t="s">
        <v>701</v>
      </c>
      <c r="R375" s="60"/>
      <c r="S375" s="17"/>
    </row>
    <row r="376" spans="1:19" s="28" customFormat="1" ht="45" customHeight="1">
      <c r="A376" s="55"/>
      <c r="B376" s="55"/>
      <c r="C376" s="55"/>
      <c r="D376" s="58"/>
      <c r="E376" s="45" t="s">
        <v>12</v>
      </c>
      <c r="F376" s="34" t="s">
        <v>655</v>
      </c>
      <c r="G376" s="15">
        <v>8618000</v>
      </c>
      <c r="H376" s="9">
        <v>154562</v>
      </c>
      <c r="I376" s="9">
        <v>154562</v>
      </c>
      <c r="J376" s="9">
        <f>H376-I376</f>
        <v>0</v>
      </c>
      <c r="K376" s="9">
        <v>1000000</v>
      </c>
      <c r="L376" s="9">
        <v>849376</v>
      </c>
      <c r="M376" s="9">
        <f>K376-L376</f>
        <v>150624</v>
      </c>
      <c r="N376" s="9">
        <v>4572000</v>
      </c>
      <c r="O376" s="9">
        <v>2782510</v>
      </c>
      <c r="P376" s="9">
        <v>0</v>
      </c>
      <c r="Q376" s="65"/>
      <c r="R376" s="61"/>
      <c r="S376" s="17"/>
    </row>
    <row r="377" spans="1:19" s="7" customFormat="1" ht="45" customHeight="1">
      <c r="A377" s="55"/>
      <c r="B377" s="55"/>
      <c r="C377" s="55"/>
      <c r="D377" s="58"/>
      <c r="E377" s="45" t="s">
        <v>13</v>
      </c>
      <c r="F377" s="41"/>
      <c r="G377" s="16">
        <f aca="true" t="shared" si="146" ref="G377:P377">G376-G375</f>
        <v>0</v>
      </c>
      <c r="H377" s="9">
        <f t="shared" si="146"/>
        <v>0</v>
      </c>
      <c r="I377" s="9">
        <f t="shared" si="146"/>
        <v>76521</v>
      </c>
      <c r="J377" s="9">
        <f t="shared" si="146"/>
        <v>-76521</v>
      </c>
      <c r="K377" s="9">
        <f t="shared" si="146"/>
        <v>0</v>
      </c>
      <c r="L377" s="9">
        <f t="shared" si="146"/>
        <v>847343</v>
      </c>
      <c r="M377" s="9">
        <f t="shared" si="146"/>
        <v>-847343</v>
      </c>
      <c r="N377" s="9">
        <f t="shared" si="146"/>
        <v>0</v>
      </c>
      <c r="O377" s="9">
        <f t="shared" si="146"/>
        <v>0</v>
      </c>
      <c r="P377" s="9">
        <f t="shared" si="146"/>
        <v>0</v>
      </c>
      <c r="Q377" s="65"/>
      <c r="R377" s="62"/>
      <c r="S377" s="17"/>
    </row>
    <row r="378" spans="1:19" s="7" customFormat="1" ht="44.25" customHeight="1">
      <c r="A378" s="55" t="s">
        <v>324</v>
      </c>
      <c r="B378" s="55" t="s">
        <v>325</v>
      </c>
      <c r="C378" s="117" t="s">
        <v>335</v>
      </c>
      <c r="D378" s="58" t="s">
        <v>323</v>
      </c>
      <c r="E378" s="45" t="s">
        <v>11</v>
      </c>
      <c r="F378" s="33" t="s">
        <v>336</v>
      </c>
      <c r="G378" s="15">
        <f aca="true" t="shared" si="147" ref="G378">SUM(H378,K378,N378,O378,P378)</f>
        <v>3070000</v>
      </c>
      <c r="H378" s="9">
        <v>0</v>
      </c>
      <c r="I378" s="9">
        <v>0</v>
      </c>
      <c r="J378" s="9">
        <f>H378-I378</f>
        <v>0</v>
      </c>
      <c r="K378" s="9">
        <v>128000</v>
      </c>
      <c r="L378" s="9">
        <v>0</v>
      </c>
      <c r="M378" s="9">
        <f>K378-L378</f>
        <v>128000</v>
      </c>
      <c r="N378" s="15">
        <v>645038</v>
      </c>
      <c r="O378" s="9">
        <v>2296962</v>
      </c>
      <c r="P378" s="9">
        <v>0</v>
      </c>
      <c r="Q378" s="59" t="s">
        <v>440</v>
      </c>
      <c r="R378" s="60"/>
      <c r="S378" s="63" t="s">
        <v>337</v>
      </c>
    </row>
    <row r="379" spans="1:19" s="28" customFormat="1" ht="44.25" customHeight="1">
      <c r="A379" s="116"/>
      <c r="B379" s="116"/>
      <c r="C379" s="117"/>
      <c r="D379" s="116"/>
      <c r="E379" s="45" t="s">
        <v>12</v>
      </c>
      <c r="F379" s="33" t="s">
        <v>336</v>
      </c>
      <c r="G379" s="15">
        <f>SUM(H379,K379,N379,O379,P379)</f>
        <v>3070000</v>
      </c>
      <c r="H379" s="9">
        <v>0</v>
      </c>
      <c r="I379" s="9">
        <v>0</v>
      </c>
      <c r="J379" s="9">
        <f>H379-I379</f>
        <v>0</v>
      </c>
      <c r="K379" s="9">
        <v>128000</v>
      </c>
      <c r="L379" s="9">
        <v>0</v>
      </c>
      <c r="M379" s="9">
        <f>K379-L379</f>
        <v>128000</v>
      </c>
      <c r="N379" s="9">
        <v>714000</v>
      </c>
      <c r="O379" s="9">
        <v>2228000</v>
      </c>
      <c r="P379" s="9">
        <v>0</v>
      </c>
      <c r="Q379" s="59"/>
      <c r="R379" s="61"/>
      <c r="S379" s="63"/>
    </row>
    <row r="380" spans="1:19" s="7" customFormat="1" ht="44.25" customHeight="1">
      <c r="A380" s="116"/>
      <c r="B380" s="116"/>
      <c r="C380" s="117"/>
      <c r="D380" s="116"/>
      <c r="E380" s="45" t="s">
        <v>13</v>
      </c>
      <c r="F380" s="41"/>
      <c r="G380" s="16">
        <f aca="true" t="shared" si="148" ref="G380:P380">G379-G378</f>
        <v>0</v>
      </c>
      <c r="H380" s="9">
        <f t="shared" si="148"/>
        <v>0</v>
      </c>
      <c r="I380" s="9">
        <f t="shared" si="148"/>
        <v>0</v>
      </c>
      <c r="J380" s="9">
        <f t="shared" si="148"/>
        <v>0</v>
      </c>
      <c r="K380" s="9">
        <f t="shared" si="148"/>
        <v>0</v>
      </c>
      <c r="L380" s="9">
        <f t="shared" si="148"/>
        <v>0</v>
      </c>
      <c r="M380" s="9">
        <f t="shared" si="148"/>
        <v>0</v>
      </c>
      <c r="N380" s="9">
        <f t="shared" si="148"/>
        <v>68962</v>
      </c>
      <c r="O380" s="9">
        <f t="shared" si="148"/>
        <v>-68962</v>
      </c>
      <c r="P380" s="9">
        <f t="shared" si="148"/>
        <v>0</v>
      </c>
      <c r="Q380" s="59"/>
      <c r="R380" s="62"/>
      <c r="S380" s="63"/>
    </row>
    <row r="381" spans="1:19" s="7" customFormat="1" ht="45" customHeight="1">
      <c r="A381" s="100" t="s">
        <v>324</v>
      </c>
      <c r="B381" s="100" t="s">
        <v>325</v>
      </c>
      <c r="C381" s="69" t="s">
        <v>338</v>
      </c>
      <c r="D381" s="58" t="s">
        <v>323</v>
      </c>
      <c r="E381" s="44" t="s">
        <v>11</v>
      </c>
      <c r="F381" s="33" t="s">
        <v>656</v>
      </c>
      <c r="G381" s="15">
        <f>SUM(H381,K381,N381,O381,P381)</f>
        <v>7805000</v>
      </c>
      <c r="H381" s="9">
        <v>0</v>
      </c>
      <c r="I381" s="9">
        <v>0</v>
      </c>
      <c r="J381" s="9">
        <f>H381-I381</f>
        <v>0</v>
      </c>
      <c r="K381" s="9">
        <v>356400</v>
      </c>
      <c r="L381" s="9">
        <v>0</v>
      </c>
      <c r="M381" s="9">
        <f>K381-L381</f>
        <v>356400</v>
      </c>
      <c r="N381" s="9">
        <v>645038</v>
      </c>
      <c r="O381" s="9">
        <v>6803562</v>
      </c>
      <c r="P381" s="9">
        <v>0</v>
      </c>
      <c r="Q381" s="59" t="s">
        <v>441</v>
      </c>
      <c r="R381" s="60"/>
      <c r="S381" s="63" t="s">
        <v>337</v>
      </c>
    </row>
    <row r="382" spans="1:19" s="28" customFormat="1" ht="45" customHeight="1">
      <c r="A382" s="100"/>
      <c r="B382" s="100"/>
      <c r="C382" s="69"/>
      <c r="D382" s="58"/>
      <c r="E382" s="44" t="s">
        <v>12</v>
      </c>
      <c r="F382" s="33" t="s">
        <v>656</v>
      </c>
      <c r="G382" s="15">
        <f>SUM(H382,K382,N382,O382,P382)</f>
        <v>7805000</v>
      </c>
      <c r="H382" s="9">
        <v>0</v>
      </c>
      <c r="I382" s="9">
        <v>0</v>
      </c>
      <c r="J382" s="9">
        <f>H382-I382</f>
        <v>0</v>
      </c>
      <c r="K382" s="9">
        <v>356400</v>
      </c>
      <c r="L382" s="9">
        <v>0</v>
      </c>
      <c r="M382" s="9">
        <f>K382-L382</f>
        <v>356400</v>
      </c>
      <c r="N382" s="9">
        <v>645038</v>
      </c>
      <c r="O382" s="9">
        <v>6803562</v>
      </c>
      <c r="P382" s="9">
        <v>0</v>
      </c>
      <c r="Q382" s="59"/>
      <c r="R382" s="61"/>
      <c r="S382" s="63"/>
    </row>
    <row r="383" spans="1:19" s="7" customFormat="1" ht="39" customHeight="1">
      <c r="A383" s="100"/>
      <c r="B383" s="100"/>
      <c r="C383" s="69"/>
      <c r="D383" s="58"/>
      <c r="E383" s="44" t="s">
        <v>13</v>
      </c>
      <c r="F383" s="41"/>
      <c r="G383" s="16">
        <f aca="true" t="shared" si="149" ref="G383:P383">G382-G381</f>
        <v>0</v>
      </c>
      <c r="H383" s="9">
        <f t="shared" si="149"/>
        <v>0</v>
      </c>
      <c r="I383" s="9">
        <f t="shared" si="149"/>
        <v>0</v>
      </c>
      <c r="J383" s="9">
        <f t="shared" si="149"/>
        <v>0</v>
      </c>
      <c r="K383" s="9">
        <f t="shared" si="149"/>
        <v>0</v>
      </c>
      <c r="L383" s="9">
        <f t="shared" si="149"/>
        <v>0</v>
      </c>
      <c r="M383" s="9">
        <f t="shared" si="149"/>
        <v>0</v>
      </c>
      <c r="N383" s="9">
        <f t="shared" si="149"/>
        <v>0</v>
      </c>
      <c r="O383" s="9">
        <f t="shared" si="149"/>
        <v>0</v>
      </c>
      <c r="P383" s="9">
        <f t="shared" si="149"/>
        <v>0</v>
      </c>
      <c r="Q383" s="59"/>
      <c r="R383" s="62"/>
      <c r="S383" s="63"/>
    </row>
    <row r="384" spans="1:19" s="7" customFormat="1" ht="54" customHeight="1">
      <c r="A384" s="55" t="s">
        <v>324</v>
      </c>
      <c r="B384" s="55" t="s">
        <v>325</v>
      </c>
      <c r="C384" s="55" t="s">
        <v>339</v>
      </c>
      <c r="D384" s="58" t="s">
        <v>323</v>
      </c>
      <c r="E384" s="45" t="s">
        <v>11</v>
      </c>
      <c r="F384" s="33" t="s">
        <v>571</v>
      </c>
      <c r="G384" s="15">
        <v>3886000</v>
      </c>
      <c r="H384" s="9">
        <v>0</v>
      </c>
      <c r="I384" s="9">
        <v>0</v>
      </c>
      <c r="J384" s="9">
        <f>H384-I384</f>
        <v>0</v>
      </c>
      <c r="K384" s="9">
        <v>429000</v>
      </c>
      <c r="L384" s="9">
        <v>133489</v>
      </c>
      <c r="M384" s="9">
        <f>K384-L384</f>
        <v>295511</v>
      </c>
      <c r="N384" s="9">
        <v>1618430</v>
      </c>
      <c r="O384" s="9">
        <v>1708570</v>
      </c>
      <c r="P384" s="9">
        <f>P383-P376</f>
        <v>0</v>
      </c>
      <c r="Q384" s="65" t="s">
        <v>700</v>
      </c>
      <c r="R384" s="60"/>
      <c r="S384" s="63" t="s">
        <v>337</v>
      </c>
    </row>
    <row r="385" spans="1:19" s="28" customFormat="1" ht="54" customHeight="1">
      <c r="A385" s="55"/>
      <c r="B385" s="55"/>
      <c r="C385" s="55"/>
      <c r="D385" s="58"/>
      <c r="E385" s="45" t="s">
        <v>12</v>
      </c>
      <c r="F385" s="33" t="s">
        <v>434</v>
      </c>
      <c r="G385" s="15">
        <v>3886000</v>
      </c>
      <c r="H385" s="9">
        <v>0</v>
      </c>
      <c r="I385" s="9">
        <v>0</v>
      </c>
      <c r="J385" s="9">
        <f>H385-I385</f>
        <v>0</v>
      </c>
      <c r="K385" s="9">
        <v>429000</v>
      </c>
      <c r="L385" s="9">
        <v>364199</v>
      </c>
      <c r="M385" s="9">
        <f>K385-L385</f>
        <v>64801</v>
      </c>
      <c r="N385" s="9">
        <v>1618430</v>
      </c>
      <c r="O385" s="9">
        <v>1708643</v>
      </c>
      <c r="P385" s="9">
        <v>0</v>
      </c>
      <c r="Q385" s="65"/>
      <c r="R385" s="61"/>
      <c r="S385" s="63"/>
    </row>
    <row r="386" spans="1:19" s="7" customFormat="1" ht="40.5" customHeight="1">
      <c r="A386" s="55"/>
      <c r="B386" s="55"/>
      <c r="C386" s="55"/>
      <c r="D386" s="58"/>
      <c r="E386" s="45" t="s">
        <v>13</v>
      </c>
      <c r="F386" s="41"/>
      <c r="G386" s="16">
        <f aca="true" t="shared" si="150" ref="G386:P386">G385-G384</f>
        <v>0</v>
      </c>
      <c r="H386" s="9">
        <f t="shared" si="150"/>
        <v>0</v>
      </c>
      <c r="I386" s="9">
        <f t="shared" si="150"/>
        <v>0</v>
      </c>
      <c r="J386" s="9">
        <f t="shared" si="150"/>
        <v>0</v>
      </c>
      <c r="K386" s="9">
        <f t="shared" si="150"/>
        <v>0</v>
      </c>
      <c r="L386" s="9">
        <f t="shared" si="150"/>
        <v>230710</v>
      </c>
      <c r="M386" s="9">
        <f t="shared" si="150"/>
        <v>-230710</v>
      </c>
      <c r="N386" s="9">
        <f t="shared" si="150"/>
        <v>0</v>
      </c>
      <c r="O386" s="9">
        <f t="shared" si="150"/>
        <v>73</v>
      </c>
      <c r="P386" s="9">
        <f t="shared" si="150"/>
        <v>0</v>
      </c>
      <c r="Q386" s="65"/>
      <c r="R386" s="62"/>
      <c r="S386" s="63"/>
    </row>
    <row r="387" spans="1:19" s="7" customFormat="1" ht="47.25" customHeight="1">
      <c r="A387" s="55" t="s">
        <v>324</v>
      </c>
      <c r="B387" s="55" t="s">
        <v>325</v>
      </c>
      <c r="C387" s="55" t="s">
        <v>340</v>
      </c>
      <c r="D387" s="58" t="s">
        <v>323</v>
      </c>
      <c r="E387" s="45" t="s">
        <v>11</v>
      </c>
      <c r="F387" s="33" t="s">
        <v>341</v>
      </c>
      <c r="G387" s="15">
        <f>SUM(H387,K387,N387,O387,P387)</f>
        <v>2040000</v>
      </c>
      <c r="H387" s="9">
        <v>425966</v>
      </c>
      <c r="I387" s="9">
        <v>80907</v>
      </c>
      <c r="J387" s="9">
        <f>H387-I387</f>
        <v>345059</v>
      </c>
      <c r="K387" s="9">
        <v>967000</v>
      </c>
      <c r="L387" s="9">
        <v>68400</v>
      </c>
      <c r="M387" s="9">
        <f>K387-L387</f>
        <v>898600</v>
      </c>
      <c r="N387" s="15">
        <v>647034</v>
      </c>
      <c r="O387" s="9">
        <v>0</v>
      </c>
      <c r="P387" s="9">
        <v>0</v>
      </c>
      <c r="Q387" s="59" t="s">
        <v>572</v>
      </c>
      <c r="R387" s="60" t="s">
        <v>342</v>
      </c>
      <c r="S387" s="17"/>
    </row>
    <row r="388" spans="1:19" s="28" customFormat="1" ht="47.25" customHeight="1">
      <c r="A388" s="55"/>
      <c r="B388" s="55"/>
      <c r="C388" s="55"/>
      <c r="D388" s="58"/>
      <c r="E388" s="45" t="s">
        <v>12</v>
      </c>
      <c r="F388" s="33" t="s">
        <v>573</v>
      </c>
      <c r="G388" s="15">
        <f>SUM(H388,K388,N388,O388,P388)</f>
        <v>2627000</v>
      </c>
      <c r="H388" s="9">
        <v>425966</v>
      </c>
      <c r="I388" s="9">
        <v>80907</v>
      </c>
      <c r="J388" s="9">
        <f>H388-I388</f>
        <v>345059</v>
      </c>
      <c r="K388" s="9">
        <v>967000</v>
      </c>
      <c r="L388" s="9">
        <v>68400</v>
      </c>
      <c r="M388" s="9">
        <f>K388-L388</f>
        <v>898600</v>
      </c>
      <c r="N388" s="9">
        <v>321000</v>
      </c>
      <c r="O388" s="9">
        <v>913034</v>
      </c>
      <c r="P388" s="9">
        <v>0</v>
      </c>
      <c r="Q388" s="59"/>
      <c r="R388" s="61"/>
      <c r="S388" s="17"/>
    </row>
    <row r="389" spans="1:19" s="7" customFormat="1" ht="42" customHeight="1">
      <c r="A389" s="55"/>
      <c r="B389" s="55"/>
      <c r="C389" s="55"/>
      <c r="D389" s="58"/>
      <c r="E389" s="45" t="s">
        <v>13</v>
      </c>
      <c r="F389" s="41"/>
      <c r="G389" s="16">
        <f aca="true" t="shared" si="151" ref="G389:P389">G388-G387</f>
        <v>587000</v>
      </c>
      <c r="H389" s="9">
        <f t="shared" si="151"/>
        <v>0</v>
      </c>
      <c r="I389" s="9">
        <f t="shared" si="151"/>
        <v>0</v>
      </c>
      <c r="J389" s="9">
        <f t="shared" si="151"/>
        <v>0</v>
      </c>
      <c r="K389" s="9">
        <f t="shared" si="151"/>
        <v>0</v>
      </c>
      <c r="L389" s="9">
        <f t="shared" si="151"/>
        <v>0</v>
      </c>
      <c r="M389" s="9">
        <f t="shared" si="151"/>
        <v>0</v>
      </c>
      <c r="N389" s="9">
        <f t="shared" si="151"/>
        <v>-326034</v>
      </c>
      <c r="O389" s="9">
        <f t="shared" si="151"/>
        <v>913034</v>
      </c>
      <c r="P389" s="9">
        <f t="shared" si="151"/>
        <v>0</v>
      </c>
      <c r="Q389" s="59"/>
      <c r="R389" s="62"/>
      <c r="S389" s="17"/>
    </row>
    <row r="390" spans="1:19" s="7" customFormat="1" ht="48" customHeight="1">
      <c r="A390" s="118" t="s">
        <v>324</v>
      </c>
      <c r="B390" s="118" t="s">
        <v>343</v>
      </c>
      <c r="C390" s="118" t="s">
        <v>344</v>
      </c>
      <c r="D390" s="121" t="s">
        <v>345</v>
      </c>
      <c r="E390" s="44" t="s">
        <v>59</v>
      </c>
      <c r="F390" s="33" t="s">
        <v>657</v>
      </c>
      <c r="G390" s="15">
        <f>SUM(H390,K390,N390,O390,P390)</f>
        <v>17811000</v>
      </c>
      <c r="H390" s="9">
        <v>12211250</v>
      </c>
      <c r="I390" s="9">
        <v>9939301</v>
      </c>
      <c r="J390" s="9">
        <f>H390-I390</f>
        <v>2271949</v>
      </c>
      <c r="K390" s="9">
        <v>3876250</v>
      </c>
      <c r="L390" s="9">
        <v>333129</v>
      </c>
      <c r="M390" s="9">
        <f>K390-L390</f>
        <v>3543121</v>
      </c>
      <c r="N390" s="9">
        <v>1723500</v>
      </c>
      <c r="O390" s="9">
        <v>0</v>
      </c>
      <c r="P390" s="9">
        <v>0</v>
      </c>
      <c r="Q390" s="65" t="s">
        <v>442</v>
      </c>
      <c r="R390" s="60"/>
      <c r="S390" s="17"/>
    </row>
    <row r="391" spans="1:19" s="28" customFormat="1" ht="48" customHeight="1">
      <c r="A391" s="119"/>
      <c r="B391" s="119"/>
      <c r="C391" s="119"/>
      <c r="D391" s="122"/>
      <c r="E391" s="44" t="s">
        <v>1</v>
      </c>
      <c r="F391" s="34" t="s">
        <v>657</v>
      </c>
      <c r="G391" s="15">
        <v>17811000</v>
      </c>
      <c r="H391" s="9">
        <v>12211250</v>
      </c>
      <c r="I391" s="9">
        <v>11787165</v>
      </c>
      <c r="J391" s="9">
        <f>H391-I391</f>
        <v>424085</v>
      </c>
      <c r="K391" s="9">
        <v>3876250</v>
      </c>
      <c r="L391" s="9">
        <v>2323071</v>
      </c>
      <c r="M391" s="9">
        <f>K391-L391</f>
        <v>1553179</v>
      </c>
      <c r="N391" s="9">
        <v>1723500</v>
      </c>
      <c r="O391" s="9">
        <v>0</v>
      </c>
      <c r="P391" s="9">
        <v>0</v>
      </c>
      <c r="Q391" s="65"/>
      <c r="R391" s="61"/>
      <c r="S391" s="17"/>
    </row>
    <row r="392" spans="1:19" s="7" customFormat="1" ht="48" customHeight="1">
      <c r="A392" s="120"/>
      <c r="B392" s="120"/>
      <c r="C392" s="120"/>
      <c r="D392" s="123"/>
      <c r="E392" s="44" t="s">
        <v>13</v>
      </c>
      <c r="F392" s="33"/>
      <c r="G392" s="16">
        <f aca="true" t="shared" si="152" ref="G392:P392">G391-G390</f>
        <v>0</v>
      </c>
      <c r="H392" s="9">
        <f t="shared" si="152"/>
        <v>0</v>
      </c>
      <c r="I392" s="9">
        <f t="shared" si="152"/>
        <v>1847864</v>
      </c>
      <c r="J392" s="9">
        <f t="shared" si="152"/>
        <v>-1847864</v>
      </c>
      <c r="K392" s="9">
        <f t="shared" si="152"/>
        <v>0</v>
      </c>
      <c r="L392" s="9">
        <f t="shared" si="152"/>
        <v>1989942</v>
      </c>
      <c r="M392" s="9">
        <f t="shared" si="152"/>
        <v>-1989942</v>
      </c>
      <c r="N392" s="9">
        <f t="shared" si="152"/>
        <v>0</v>
      </c>
      <c r="O392" s="9">
        <f t="shared" si="152"/>
        <v>0</v>
      </c>
      <c r="P392" s="9">
        <f t="shared" si="152"/>
        <v>0</v>
      </c>
      <c r="Q392" s="65"/>
      <c r="R392" s="62"/>
      <c r="S392" s="17"/>
    </row>
    <row r="393" spans="1:19" s="7" customFormat="1" ht="41.25" customHeight="1">
      <c r="A393" s="118" t="s">
        <v>324</v>
      </c>
      <c r="B393" s="118" t="s">
        <v>325</v>
      </c>
      <c r="C393" s="69" t="s">
        <v>443</v>
      </c>
      <c r="D393" s="121" t="s">
        <v>323</v>
      </c>
      <c r="E393" s="44" t="s">
        <v>59</v>
      </c>
      <c r="F393" s="33"/>
      <c r="G393" s="15"/>
      <c r="H393" s="9"/>
      <c r="I393" s="9"/>
      <c r="J393" s="9"/>
      <c r="K393" s="9"/>
      <c r="L393" s="9"/>
      <c r="M393" s="9"/>
      <c r="N393" s="9"/>
      <c r="O393" s="9"/>
      <c r="P393" s="9"/>
      <c r="Q393" s="65" t="s">
        <v>93</v>
      </c>
      <c r="R393" s="60"/>
      <c r="S393" s="17"/>
    </row>
    <row r="394" spans="1:19" s="28" customFormat="1" ht="54" customHeight="1">
      <c r="A394" s="119"/>
      <c r="B394" s="119"/>
      <c r="C394" s="69"/>
      <c r="D394" s="122"/>
      <c r="E394" s="44" t="s">
        <v>1</v>
      </c>
      <c r="F394" s="33" t="s">
        <v>658</v>
      </c>
      <c r="G394" s="15">
        <v>5250000</v>
      </c>
      <c r="H394" s="9">
        <v>0</v>
      </c>
      <c r="I394" s="9">
        <v>0</v>
      </c>
      <c r="J394" s="9">
        <f>H394-I394</f>
        <v>0</v>
      </c>
      <c r="K394" s="9">
        <v>0</v>
      </c>
      <c r="L394" s="9">
        <v>0</v>
      </c>
      <c r="M394" s="9">
        <f>K394-L394</f>
        <v>0</v>
      </c>
      <c r="N394" s="9">
        <v>326000</v>
      </c>
      <c r="O394" s="9">
        <v>2954000</v>
      </c>
      <c r="P394" s="9">
        <v>1970000</v>
      </c>
      <c r="Q394" s="65"/>
      <c r="R394" s="61"/>
      <c r="S394" s="17"/>
    </row>
    <row r="395" spans="1:19" s="7" customFormat="1" ht="40.5" customHeight="1">
      <c r="A395" s="120"/>
      <c r="B395" s="120"/>
      <c r="C395" s="69"/>
      <c r="D395" s="123"/>
      <c r="E395" s="44" t="s">
        <v>13</v>
      </c>
      <c r="F395" s="33"/>
      <c r="G395" s="16">
        <f aca="true" t="shared" si="153" ref="G395:P395">G394-G393</f>
        <v>5250000</v>
      </c>
      <c r="H395" s="9">
        <f t="shared" si="153"/>
        <v>0</v>
      </c>
      <c r="I395" s="9">
        <f t="shared" si="153"/>
        <v>0</v>
      </c>
      <c r="J395" s="9">
        <f t="shared" si="153"/>
        <v>0</v>
      </c>
      <c r="K395" s="9">
        <f t="shared" si="153"/>
        <v>0</v>
      </c>
      <c r="L395" s="9">
        <f t="shared" si="153"/>
        <v>0</v>
      </c>
      <c r="M395" s="9">
        <f t="shared" si="153"/>
        <v>0</v>
      </c>
      <c r="N395" s="9">
        <f t="shared" si="153"/>
        <v>326000</v>
      </c>
      <c r="O395" s="9">
        <f t="shared" si="153"/>
        <v>2954000</v>
      </c>
      <c r="P395" s="9">
        <f t="shared" si="153"/>
        <v>1970000</v>
      </c>
      <c r="Q395" s="65"/>
      <c r="R395" s="62"/>
      <c r="S395" s="17"/>
    </row>
    <row r="396" spans="1:19" s="7" customFormat="1" ht="45" customHeight="1">
      <c r="A396" s="79" t="s">
        <v>346</v>
      </c>
      <c r="B396" s="79" t="s">
        <v>347</v>
      </c>
      <c r="C396" s="55" t="s">
        <v>348</v>
      </c>
      <c r="D396" s="84" t="s">
        <v>349</v>
      </c>
      <c r="E396" s="44" t="s">
        <v>59</v>
      </c>
      <c r="F396" s="33" t="s">
        <v>661</v>
      </c>
      <c r="G396" s="15">
        <f>SUM(H396,K396,N396,O396,P396)</f>
        <v>11300000</v>
      </c>
      <c r="H396" s="9">
        <v>0</v>
      </c>
      <c r="I396" s="9">
        <v>0</v>
      </c>
      <c r="J396" s="9">
        <f>H396-I396</f>
        <v>0</v>
      </c>
      <c r="K396" s="9">
        <v>750000</v>
      </c>
      <c r="L396" s="9">
        <v>530619</v>
      </c>
      <c r="M396" s="9">
        <f>K396-L396</f>
        <v>219381</v>
      </c>
      <c r="N396" s="9">
        <v>6000000</v>
      </c>
      <c r="O396" s="9">
        <v>4550000</v>
      </c>
      <c r="P396" s="9">
        <v>0</v>
      </c>
      <c r="Q396" s="85" t="s">
        <v>522</v>
      </c>
      <c r="R396" s="60"/>
      <c r="S396" s="17"/>
    </row>
    <row r="397" spans="1:19" s="28" customFormat="1" ht="45" customHeight="1">
      <c r="A397" s="80"/>
      <c r="B397" s="80"/>
      <c r="C397" s="56"/>
      <c r="D397" s="84"/>
      <c r="E397" s="44" t="s">
        <v>1</v>
      </c>
      <c r="F397" s="33" t="s">
        <v>662</v>
      </c>
      <c r="G397" s="15">
        <f>SUM(H397,K397,N397,O397,P397)</f>
        <v>11300000</v>
      </c>
      <c r="H397" s="9">
        <v>0</v>
      </c>
      <c r="I397" s="9">
        <v>0</v>
      </c>
      <c r="J397" s="9">
        <f>H397-I397</f>
        <v>0</v>
      </c>
      <c r="K397" s="9">
        <v>750000</v>
      </c>
      <c r="L397" s="9">
        <v>532925</v>
      </c>
      <c r="M397" s="9">
        <f>K397-L397</f>
        <v>217075</v>
      </c>
      <c r="N397" s="9">
        <v>6000000</v>
      </c>
      <c r="O397" s="9">
        <v>4550000</v>
      </c>
      <c r="P397" s="9">
        <v>0</v>
      </c>
      <c r="Q397" s="124"/>
      <c r="R397" s="61"/>
      <c r="S397" s="17"/>
    </row>
    <row r="398" spans="1:19" s="7" customFormat="1" ht="40.5" customHeight="1">
      <c r="A398" s="80"/>
      <c r="B398" s="80"/>
      <c r="C398" s="56"/>
      <c r="D398" s="84"/>
      <c r="E398" s="44" t="s">
        <v>13</v>
      </c>
      <c r="F398" s="33"/>
      <c r="G398" s="16">
        <f aca="true" t="shared" si="154" ref="G398:P398">G397-G396</f>
        <v>0</v>
      </c>
      <c r="H398" s="9">
        <f t="shared" si="154"/>
        <v>0</v>
      </c>
      <c r="I398" s="9">
        <f t="shared" si="154"/>
        <v>0</v>
      </c>
      <c r="J398" s="9">
        <f t="shared" si="154"/>
        <v>0</v>
      </c>
      <c r="K398" s="9">
        <f t="shared" si="154"/>
        <v>0</v>
      </c>
      <c r="L398" s="9">
        <f t="shared" si="154"/>
        <v>2306</v>
      </c>
      <c r="M398" s="9">
        <f t="shared" si="154"/>
        <v>-2306</v>
      </c>
      <c r="N398" s="9">
        <f t="shared" si="154"/>
        <v>0</v>
      </c>
      <c r="O398" s="9">
        <f t="shared" si="154"/>
        <v>0</v>
      </c>
      <c r="P398" s="9">
        <f t="shared" si="154"/>
        <v>0</v>
      </c>
      <c r="Q398" s="85"/>
      <c r="R398" s="62"/>
      <c r="S398" s="17"/>
    </row>
    <row r="399" spans="1:19" s="7" customFormat="1" ht="48" customHeight="1">
      <c r="A399" s="55" t="s">
        <v>350</v>
      </c>
      <c r="B399" s="55" t="s">
        <v>351</v>
      </c>
      <c r="C399" s="55" t="s">
        <v>352</v>
      </c>
      <c r="D399" s="57" t="s">
        <v>353</v>
      </c>
      <c r="E399" s="44" t="s">
        <v>59</v>
      </c>
      <c r="F399" s="33" t="s">
        <v>663</v>
      </c>
      <c r="G399" s="15">
        <f>SUM(H399,K399,N399,O399,P399)</f>
        <v>1800000</v>
      </c>
      <c r="H399" s="9">
        <v>0</v>
      </c>
      <c r="I399" s="9">
        <v>0</v>
      </c>
      <c r="J399" s="9">
        <f>H399-I399</f>
        <v>0</v>
      </c>
      <c r="K399" s="9">
        <v>600000</v>
      </c>
      <c r="L399" s="9">
        <v>0</v>
      </c>
      <c r="M399" s="9">
        <f>K399-L399</f>
        <v>600000</v>
      </c>
      <c r="N399" s="9">
        <v>600000</v>
      </c>
      <c r="O399" s="9">
        <v>600000</v>
      </c>
      <c r="P399" s="9">
        <v>0</v>
      </c>
      <c r="Q399" s="65" t="s">
        <v>574</v>
      </c>
      <c r="R399" s="24"/>
      <c r="S399" s="63" t="s">
        <v>311</v>
      </c>
    </row>
    <row r="400" spans="1:19" s="28" customFormat="1" ht="63.75" customHeight="1">
      <c r="A400" s="56"/>
      <c r="B400" s="56"/>
      <c r="C400" s="56"/>
      <c r="D400" s="58"/>
      <c r="E400" s="44" t="s">
        <v>1</v>
      </c>
      <c r="F400" s="33" t="s">
        <v>664</v>
      </c>
      <c r="G400" s="15">
        <f>SUM(H400,K400,N400,O400,P400)</f>
        <v>1200000</v>
      </c>
      <c r="H400" s="9">
        <v>0</v>
      </c>
      <c r="I400" s="9">
        <v>0</v>
      </c>
      <c r="J400" s="9">
        <f>H400-I400</f>
        <v>0</v>
      </c>
      <c r="K400" s="9">
        <v>600000</v>
      </c>
      <c r="L400" s="9">
        <v>0</v>
      </c>
      <c r="M400" s="9">
        <f>K400-L400</f>
        <v>600000</v>
      </c>
      <c r="N400" s="9">
        <v>600000</v>
      </c>
      <c r="O400" s="9">
        <v>0</v>
      </c>
      <c r="P400" s="9">
        <v>0</v>
      </c>
      <c r="Q400" s="65"/>
      <c r="R400" s="24"/>
      <c r="S400" s="63"/>
    </row>
    <row r="401" spans="1:19" s="7" customFormat="1" ht="40.5" customHeight="1">
      <c r="A401" s="56"/>
      <c r="B401" s="56"/>
      <c r="C401" s="56"/>
      <c r="D401" s="58"/>
      <c r="E401" s="44" t="s">
        <v>13</v>
      </c>
      <c r="F401" s="33"/>
      <c r="G401" s="16">
        <f aca="true" t="shared" si="155" ref="G401:P401">G400-G399</f>
        <v>-600000</v>
      </c>
      <c r="H401" s="9">
        <f t="shared" si="155"/>
        <v>0</v>
      </c>
      <c r="I401" s="9">
        <f t="shared" si="155"/>
        <v>0</v>
      </c>
      <c r="J401" s="9">
        <f t="shared" si="155"/>
        <v>0</v>
      </c>
      <c r="K401" s="9">
        <f t="shared" si="155"/>
        <v>0</v>
      </c>
      <c r="L401" s="9">
        <f t="shared" si="155"/>
        <v>0</v>
      </c>
      <c r="M401" s="9">
        <f t="shared" si="155"/>
        <v>0</v>
      </c>
      <c r="N401" s="9">
        <f t="shared" si="155"/>
        <v>0</v>
      </c>
      <c r="O401" s="9">
        <f t="shared" si="155"/>
        <v>-600000</v>
      </c>
      <c r="P401" s="9">
        <f t="shared" si="155"/>
        <v>0</v>
      </c>
      <c r="Q401" s="65"/>
      <c r="R401" s="24"/>
      <c r="S401" s="63"/>
    </row>
    <row r="402" spans="1:19" s="7" customFormat="1" ht="45.75" customHeight="1">
      <c r="A402" s="55" t="s">
        <v>354</v>
      </c>
      <c r="B402" s="55" t="s">
        <v>355</v>
      </c>
      <c r="C402" s="55" t="s">
        <v>356</v>
      </c>
      <c r="D402" s="58" t="s">
        <v>357</v>
      </c>
      <c r="E402" s="44" t="s">
        <v>59</v>
      </c>
      <c r="F402" s="33" t="s">
        <v>660</v>
      </c>
      <c r="G402" s="15">
        <f>SUM(H402,K402,N402,O402,P402)</f>
        <v>13383000</v>
      </c>
      <c r="H402" s="9">
        <v>0</v>
      </c>
      <c r="I402" s="9">
        <v>0</v>
      </c>
      <c r="J402" s="9">
        <f>H402-I402</f>
        <v>0</v>
      </c>
      <c r="K402" s="9">
        <v>1000000</v>
      </c>
      <c r="L402" s="9">
        <v>0</v>
      </c>
      <c r="M402" s="9">
        <f>K402-L402</f>
        <v>1000000</v>
      </c>
      <c r="N402" s="9">
        <v>4953000</v>
      </c>
      <c r="O402" s="9">
        <v>7430000</v>
      </c>
      <c r="P402" s="9">
        <v>0</v>
      </c>
      <c r="Q402" s="65" t="s">
        <v>466</v>
      </c>
      <c r="R402" s="24"/>
      <c r="S402" s="63" t="s">
        <v>358</v>
      </c>
    </row>
    <row r="403" spans="1:19" s="28" customFormat="1" ht="45.75" customHeight="1">
      <c r="A403" s="56"/>
      <c r="B403" s="56"/>
      <c r="C403" s="56"/>
      <c r="D403" s="58"/>
      <c r="E403" s="44" t="s">
        <v>1</v>
      </c>
      <c r="F403" s="33" t="s">
        <v>660</v>
      </c>
      <c r="G403" s="15">
        <f>SUM(H403,K403,N403,O403,P403)</f>
        <v>13383000</v>
      </c>
      <c r="H403" s="9">
        <v>0</v>
      </c>
      <c r="I403" s="9">
        <v>0</v>
      </c>
      <c r="J403" s="9">
        <f>H403-I403</f>
        <v>0</v>
      </c>
      <c r="K403" s="9">
        <v>1000000</v>
      </c>
      <c r="L403" s="9">
        <v>100</v>
      </c>
      <c r="M403" s="9">
        <f>K403-L403</f>
        <v>999900</v>
      </c>
      <c r="N403" s="9">
        <v>4953000</v>
      </c>
      <c r="O403" s="9">
        <v>7430000</v>
      </c>
      <c r="P403" s="9">
        <v>0</v>
      </c>
      <c r="Q403" s="65"/>
      <c r="R403" s="24"/>
      <c r="S403" s="63"/>
    </row>
    <row r="404" spans="1:19" s="7" customFormat="1" ht="30" customHeight="1">
      <c r="A404" s="56"/>
      <c r="B404" s="56"/>
      <c r="C404" s="56"/>
      <c r="D404" s="58"/>
      <c r="E404" s="44" t="s">
        <v>13</v>
      </c>
      <c r="F404" s="33"/>
      <c r="G404" s="16">
        <f aca="true" t="shared" si="156" ref="G404:P404">G403-G402</f>
        <v>0</v>
      </c>
      <c r="H404" s="9">
        <f t="shared" si="156"/>
        <v>0</v>
      </c>
      <c r="I404" s="9">
        <f t="shared" si="156"/>
        <v>0</v>
      </c>
      <c r="J404" s="9">
        <f t="shared" si="156"/>
        <v>0</v>
      </c>
      <c r="K404" s="9">
        <f t="shared" si="156"/>
        <v>0</v>
      </c>
      <c r="L404" s="9">
        <f t="shared" si="156"/>
        <v>100</v>
      </c>
      <c r="M404" s="9">
        <f t="shared" si="156"/>
        <v>-100</v>
      </c>
      <c r="N404" s="9">
        <f t="shared" si="156"/>
        <v>0</v>
      </c>
      <c r="O404" s="9">
        <f t="shared" si="156"/>
        <v>0</v>
      </c>
      <c r="P404" s="9">
        <f t="shared" si="156"/>
        <v>0</v>
      </c>
      <c r="Q404" s="65"/>
      <c r="R404" s="24"/>
      <c r="S404" s="63"/>
    </row>
    <row r="405" spans="1:19" s="7" customFormat="1" ht="51" customHeight="1">
      <c r="A405" s="55" t="s">
        <v>354</v>
      </c>
      <c r="B405" s="55" t="s">
        <v>359</v>
      </c>
      <c r="C405" s="55" t="s">
        <v>360</v>
      </c>
      <c r="D405" s="58" t="s">
        <v>357</v>
      </c>
      <c r="E405" s="44" t="s">
        <v>59</v>
      </c>
      <c r="F405" s="33" t="s">
        <v>665</v>
      </c>
      <c r="G405" s="15">
        <f>SUM(H405,K405,N405,O405,P405)</f>
        <v>1850000</v>
      </c>
      <c r="H405" s="9">
        <v>0</v>
      </c>
      <c r="I405" s="9">
        <v>0</v>
      </c>
      <c r="J405" s="9">
        <f>H405-I405</f>
        <v>0</v>
      </c>
      <c r="K405" s="9">
        <v>0</v>
      </c>
      <c r="L405" s="9">
        <v>0</v>
      </c>
      <c r="M405" s="9">
        <f>K405-L405</f>
        <v>0</v>
      </c>
      <c r="N405" s="9">
        <v>1604000</v>
      </c>
      <c r="O405" s="9">
        <v>246000</v>
      </c>
      <c r="P405" s="9"/>
      <c r="Q405" s="65" t="s">
        <v>521</v>
      </c>
      <c r="R405" s="60"/>
      <c r="S405" s="63"/>
    </row>
    <row r="406" spans="1:19" s="28" customFormat="1" ht="51" customHeight="1">
      <c r="A406" s="56"/>
      <c r="B406" s="56"/>
      <c r="C406" s="56"/>
      <c r="D406" s="58"/>
      <c r="E406" s="44" t="s">
        <v>1</v>
      </c>
      <c r="F406" s="33" t="s">
        <v>665</v>
      </c>
      <c r="G406" s="15">
        <f>SUM(H406,K406,N406,O406,P406)</f>
        <v>1850000</v>
      </c>
      <c r="H406" s="9">
        <v>0</v>
      </c>
      <c r="I406" s="9">
        <v>0</v>
      </c>
      <c r="J406" s="9">
        <f>H406-I406</f>
        <v>0</v>
      </c>
      <c r="K406" s="9">
        <v>0</v>
      </c>
      <c r="L406" s="9">
        <v>0</v>
      </c>
      <c r="M406" s="9">
        <f>K406-L406</f>
        <v>0</v>
      </c>
      <c r="N406" s="9">
        <v>1604000</v>
      </c>
      <c r="O406" s="9">
        <v>246000</v>
      </c>
      <c r="P406" s="9">
        <v>0</v>
      </c>
      <c r="Q406" s="65"/>
      <c r="R406" s="61"/>
      <c r="S406" s="63"/>
    </row>
    <row r="407" spans="1:19" s="7" customFormat="1" ht="30" customHeight="1">
      <c r="A407" s="56"/>
      <c r="B407" s="56"/>
      <c r="C407" s="56"/>
      <c r="D407" s="58"/>
      <c r="E407" s="44" t="s">
        <v>13</v>
      </c>
      <c r="F407" s="33"/>
      <c r="G407" s="16">
        <f aca="true" t="shared" si="157" ref="G407:P407">G406-G405</f>
        <v>0</v>
      </c>
      <c r="H407" s="9">
        <f t="shared" si="157"/>
        <v>0</v>
      </c>
      <c r="I407" s="9">
        <f t="shared" si="157"/>
        <v>0</v>
      </c>
      <c r="J407" s="9">
        <f t="shared" si="157"/>
        <v>0</v>
      </c>
      <c r="K407" s="9">
        <f t="shared" si="157"/>
        <v>0</v>
      </c>
      <c r="L407" s="9">
        <f t="shared" si="157"/>
        <v>0</v>
      </c>
      <c r="M407" s="9">
        <f t="shared" si="157"/>
        <v>0</v>
      </c>
      <c r="N407" s="9">
        <f t="shared" si="157"/>
        <v>0</v>
      </c>
      <c r="O407" s="9">
        <f t="shared" si="157"/>
        <v>0</v>
      </c>
      <c r="P407" s="9">
        <f t="shared" si="157"/>
        <v>0</v>
      </c>
      <c r="Q407" s="65"/>
      <c r="R407" s="62"/>
      <c r="S407" s="63"/>
    </row>
    <row r="408" spans="1:19" s="7" customFormat="1" ht="63.75" customHeight="1">
      <c r="A408" s="100" t="s">
        <v>354</v>
      </c>
      <c r="B408" s="100" t="s">
        <v>361</v>
      </c>
      <c r="C408" s="69" t="s">
        <v>362</v>
      </c>
      <c r="D408" s="58" t="s">
        <v>357</v>
      </c>
      <c r="E408" s="44" t="s">
        <v>11</v>
      </c>
      <c r="F408" s="33" t="s">
        <v>666</v>
      </c>
      <c r="G408" s="15">
        <f>SUM(H408,K408,N408,O408,P408)</f>
        <v>12920000</v>
      </c>
      <c r="H408" s="9">
        <v>2132000</v>
      </c>
      <c r="I408" s="9">
        <v>1002809</v>
      </c>
      <c r="J408" s="9">
        <f>H408-I408</f>
        <v>1129191</v>
      </c>
      <c r="K408" s="9">
        <v>3480000</v>
      </c>
      <c r="L408" s="9">
        <v>0</v>
      </c>
      <c r="M408" s="9">
        <f>K408-L408</f>
        <v>3480000</v>
      </c>
      <c r="N408" s="9">
        <v>5864000</v>
      </c>
      <c r="O408" s="9">
        <v>1444000</v>
      </c>
      <c r="P408" s="9">
        <v>0</v>
      </c>
      <c r="Q408" s="59" t="s">
        <v>520</v>
      </c>
      <c r="R408" s="60" t="s">
        <v>102</v>
      </c>
      <c r="S408" s="63" t="s">
        <v>363</v>
      </c>
    </row>
    <row r="409" spans="1:19" s="28" customFormat="1" ht="63.75" customHeight="1">
      <c r="A409" s="100"/>
      <c r="B409" s="100"/>
      <c r="C409" s="69"/>
      <c r="D409" s="58"/>
      <c r="E409" s="44" t="s">
        <v>12</v>
      </c>
      <c r="F409" s="33" t="s">
        <v>667</v>
      </c>
      <c r="G409" s="15">
        <f>SUM(H409,K409,N409,O409,P409)</f>
        <v>12920000</v>
      </c>
      <c r="H409" s="9">
        <v>2132000</v>
      </c>
      <c r="I409" s="9">
        <v>523907</v>
      </c>
      <c r="J409" s="9">
        <f>H409-I409</f>
        <v>1608093</v>
      </c>
      <c r="K409" s="9">
        <v>3480000</v>
      </c>
      <c r="L409" s="9">
        <v>523902</v>
      </c>
      <c r="M409" s="9">
        <f>K409-L409</f>
        <v>2956098</v>
      </c>
      <c r="N409" s="9">
        <v>5864000</v>
      </c>
      <c r="O409" s="9">
        <v>1444000</v>
      </c>
      <c r="P409" s="9">
        <v>0</v>
      </c>
      <c r="Q409" s="59"/>
      <c r="R409" s="61"/>
      <c r="S409" s="63"/>
    </row>
    <row r="410" spans="1:19" s="7" customFormat="1" ht="30" customHeight="1">
      <c r="A410" s="100"/>
      <c r="B410" s="100"/>
      <c r="C410" s="69"/>
      <c r="D410" s="58"/>
      <c r="E410" s="44" t="s">
        <v>13</v>
      </c>
      <c r="F410" s="41"/>
      <c r="G410" s="16">
        <f aca="true" t="shared" si="158" ref="G410:P410">G409-G408</f>
        <v>0</v>
      </c>
      <c r="H410" s="9">
        <f t="shared" si="158"/>
        <v>0</v>
      </c>
      <c r="I410" s="9">
        <f t="shared" si="158"/>
        <v>-478902</v>
      </c>
      <c r="J410" s="9">
        <f t="shared" si="158"/>
        <v>478902</v>
      </c>
      <c r="K410" s="9">
        <f t="shared" si="158"/>
        <v>0</v>
      </c>
      <c r="L410" s="9">
        <f t="shared" si="158"/>
        <v>523902</v>
      </c>
      <c r="M410" s="9">
        <f t="shared" si="158"/>
        <v>-523902</v>
      </c>
      <c r="N410" s="9">
        <f t="shared" si="158"/>
        <v>0</v>
      </c>
      <c r="O410" s="9">
        <f t="shared" si="158"/>
        <v>0</v>
      </c>
      <c r="P410" s="9">
        <f t="shared" si="158"/>
        <v>0</v>
      </c>
      <c r="Q410" s="59"/>
      <c r="R410" s="62"/>
      <c r="S410" s="63"/>
    </row>
    <row r="411" spans="1:19" s="7" customFormat="1" ht="75" customHeight="1">
      <c r="A411" s="100" t="s">
        <v>354</v>
      </c>
      <c r="B411" s="100" t="s">
        <v>361</v>
      </c>
      <c r="C411" s="69" t="s">
        <v>468</v>
      </c>
      <c r="D411" s="58" t="s">
        <v>357</v>
      </c>
      <c r="E411" s="44" t="s">
        <v>11</v>
      </c>
      <c r="F411" s="53" t="s">
        <v>668</v>
      </c>
      <c r="G411" s="15">
        <f>SUM(H411,K411,N411,O411,P411)</f>
        <v>8557000</v>
      </c>
      <c r="H411" s="9">
        <v>1303500</v>
      </c>
      <c r="I411" s="9">
        <v>3514</v>
      </c>
      <c r="J411" s="9">
        <f>H411-I411</f>
        <v>1299986</v>
      </c>
      <c r="K411" s="9">
        <v>6603500</v>
      </c>
      <c r="L411" s="9">
        <v>5304364</v>
      </c>
      <c r="M411" s="9">
        <f>K411-L411</f>
        <v>1299136</v>
      </c>
      <c r="N411" s="9">
        <v>628000</v>
      </c>
      <c r="O411" s="9">
        <v>22000</v>
      </c>
      <c r="P411" s="9">
        <v>0</v>
      </c>
      <c r="Q411" s="59" t="s">
        <v>575</v>
      </c>
      <c r="R411" s="60"/>
      <c r="S411" s="63" t="s">
        <v>363</v>
      </c>
    </row>
    <row r="412" spans="1:19" s="28" customFormat="1" ht="54" customHeight="1">
      <c r="A412" s="100"/>
      <c r="B412" s="100"/>
      <c r="C412" s="69"/>
      <c r="D412" s="58"/>
      <c r="E412" s="44" t="s">
        <v>12</v>
      </c>
      <c r="F412" s="33" t="s">
        <v>669</v>
      </c>
      <c r="G412" s="15">
        <f>SUM(H412,K412,N412,O412,P412)</f>
        <v>9308101</v>
      </c>
      <c r="H412" s="9">
        <v>1303500</v>
      </c>
      <c r="I412" s="9">
        <v>3514</v>
      </c>
      <c r="J412" s="9">
        <f>H412-I412</f>
        <v>1299986</v>
      </c>
      <c r="K412" s="9">
        <v>6603500</v>
      </c>
      <c r="L412" s="9">
        <v>5305117</v>
      </c>
      <c r="M412" s="9">
        <f>K412-L412</f>
        <v>1298383</v>
      </c>
      <c r="N412" s="9">
        <v>1379101</v>
      </c>
      <c r="O412" s="9">
        <v>22000</v>
      </c>
      <c r="P412" s="9">
        <v>0</v>
      </c>
      <c r="Q412" s="59"/>
      <c r="R412" s="61"/>
      <c r="S412" s="63"/>
    </row>
    <row r="413" spans="1:19" s="7" customFormat="1" ht="44.25" customHeight="1">
      <c r="A413" s="100"/>
      <c r="B413" s="100"/>
      <c r="C413" s="69"/>
      <c r="D413" s="58"/>
      <c r="E413" s="44" t="s">
        <v>13</v>
      </c>
      <c r="F413" s="41"/>
      <c r="G413" s="16">
        <f aca="true" t="shared" si="159" ref="G413:P413">G412-G411</f>
        <v>751101</v>
      </c>
      <c r="H413" s="9">
        <f t="shared" si="159"/>
        <v>0</v>
      </c>
      <c r="I413" s="9">
        <f t="shared" si="159"/>
        <v>0</v>
      </c>
      <c r="J413" s="9">
        <f t="shared" si="159"/>
        <v>0</v>
      </c>
      <c r="K413" s="9">
        <f t="shared" si="159"/>
        <v>0</v>
      </c>
      <c r="L413" s="9">
        <f t="shared" si="159"/>
        <v>753</v>
      </c>
      <c r="M413" s="9">
        <f t="shared" si="159"/>
        <v>-753</v>
      </c>
      <c r="N413" s="9">
        <f t="shared" si="159"/>
        <v>751101</v>
      </c>
      <c r="O413" s="9">
        <f t="shared" si="159"/>
        <v>0</v>
      </c>
      <c r="P413" s="9">
        <f t="shared" si="159"/>
        <v>0</v>
      </c>
      <c r="Q413" s="59"/>
      <c r="R413" s="62"/>
      <c r="S413" s="63"/>
    </row>
    <row r="414" spans="1:19" s="7" customFormat="1" ht="50.25" customHeight="1">
      <c r="A414" s="91" t="s">
        <v>354</v>
      </c>
      <c r="B414" s="90" t="s">
        <v>361</v>
      </c>
      <c r="C414" s="64" t="s">
        <v>364</v>
      </c>
      <c r="D414" s="58" t="s">
        <v>357</v>
      </c>
      <c r="E414" s="45" t="s">
        <v>11</v>
      </c>
      <c r="F414" s="33" t="s">
        <v>670</v>
      </c>
      <c r="G414" s="15">
        <f>SUM(H414,K414,N414,O414,P414)</f>
        <v>35470000</v>
      </c>
      <c r="H414" s="9">
        <v>9412073</v>
      </c>
      <c r="I414" s="9">
        <v>9412073</v>
      </c>
      <c r="J414" s="9">
        <f>H414-I414</f>
        <v>0</v>
      </c>
      <c r="K414" s="9">
        <v>19810418</v>
      </c>
      <c r="L414" s="9">
        <v>19810418</v>
      </c>
      <c r="M414" s="9">
        <f>K414-L414</f>
        <v>0</v>
      </c>
      <c r="N414" s="9">
        <v>1762115</v>
      </c>
      <c r="O414" s="9">
        <v>4485394</v>
      </c>
      <c r="P414" s="9">
        <v>0</v>
      </c>
      <c r="Q414" s="59" t="s">
        <v>576</v>
      </c>
      <c r="R414" s="60" t="s">
        <v>102</v>
      </c>
      <c r="S414" s="17"/>
    </row>
    <row r="415" spans="1:19" s="28" customFormat="1" ht="63.75" customHeight="1">
      <c r="A415" s="91"/>
      <c r="B415" s="91"/>
      <c r="C415" s="64"/>
      <c r="D415" s="58"/>
      <c r="E415" s="45" t="s">
        <v>12</v>
      </c>
      <c r="F415" s="33" t="s">
        <v>671</v>
      </c>
      <c r="G415" s="15">
        <f>SUM(H415,K415,N415,O415,P415)</f>
        <v>47337000</v>
      </c>
      <c r="H415" s="9">
        <v>9412073</v>
      </c>
      <c r="I415" s="9">
        <v>9412073</v>
      </c>
      <c r="J415" s="9">
        <f>H415-I415</f>
        <v>0</v>
      </c>
      <c r="K415" s="9">
        <v>19810418</v>
      </c>
      <c r="L415" s="9">
        <v>19810418</v>
      </c>
      <c r="M415" s="9">
        <f>K415-L415</f>
        <v>0</v>
      </c>
      <c r="N415" s="9">
        <v>5855509</v>
      </c>
      <c r="O415" s="9">
        <v>12259000</v>
      </c>
      <c r="P415" s="9">
        <v>0</v>
      </c>
      <c r="Q415" s="59"/>
      <c r="R415" s="61"/>
      <c r="S415" s="17"/>
    </row>
    <row r="416" spans="1:19" s="7" customFormat="1" ht="44.25" customHeight="1">
      <c r="A416" s="91"/>
      <c r="B416" s="91"/>
      <c r="C416" s="64"/>
      <c r="D416" s="58"/>
      <c r="E416" s="45" t="s">
        <v>13</v>
      </c>
      <c r="F416" s="41"/>
      <c r="G416" s="16">
        <f aca="true" t="shared" si="160" ref="G416:P416">G415-G414</f>
        <v>11867000</v>
      </c>
      <c r="H416" s="9">
        <f t="shared" si="160"/>
        <v>0</v>
      </c>
      <c r="I416" s="9">
        <f t="shared" si="160"/>
        <v>0</v>
      </c>
      <c r="J416" s="9">
        <f t="shared" si="160"/>
        <v>0</v>
      </c>
      <c r="K416" s="9">
        <f t="shared" si="160"/>
        <v>0</v>
      </c>
      <c r="L416" s="9">
        <f t="shared" si="160"/>
        <v>0</v>
      </c>
      <c r="M416" s="9">
        <f t="shared" si="160"/>
        <v>0</v>
      </c>
      <c r="N416" s="9">
        <f t="shared" si="160"/>
        <v>4093394</v>
      </c>
      <c r="O416" s="9">
        <f t="shared" si="160"/>
        <v>7773606</v>
      </c>
      <c r="P416" s="9">
        <f t="shared" si="160"/>
        <v>0</v>
      </c>
      <c r="Q416" s="59"/>
      <c r="R416" s="62"/>
      <c r="S416" s="17"/>
    </row>
    <row r="417" spans="1:19" s="7" customFormat="1" ht="63" customHeight="1">
      <c r="A417" s="91" t="s">
        <v>354</v>
      </c>
      <c r="B417" s="90" t="s">
        <v>361</v>
      </c>
      <c r="C417" s="102" t="s">
        <v>366</v>
      </c>
      <c r="D417" s="71" t="s">
        <v>357</v>
      </c>
      <c r="E417" s="44" t="s">
        <v>11</v>
      </c>
      <c r="F417" s="33" t="s">
        <v>672</v>
      </c>
      <c r="G417" s="15">
        <f>SUM(H417,K417,N417,O417,P417)</f>
        <v>19278000</v>
      </c>
      <c r="H417" s="9">
        <v>1540000</v>
      </c>
      <c r="I417" s="9">
        <v>540000</v>
      </c>
      <c r="J417" s="9">
        <f>H417-I417</f>
        <v>1000000</v>
      </c>
      <c r="K417" s="9">
        <v>1600000</v>
      </c>
      <c r="L417" s="9">
        <v>1110</v>
      </c>
      <c r="M417" s="9">
        <f>K417-L417</f>
        <v>1598890</v>
      </c>
      <c r="N417" s="9">
        <v>2142000</v>
      </c>
      <c r="O417" s="9">
        <v>13996000</v>
      </c>
      <c r="P417" s="9">
        <v>0</v>
      </c>
      <c r="Q417" s="59" t="s">
        <v>519</v>
      </c>
      <c r="R417" s="128"/>
      <c r="S417" s="63" t="s">
        <v>367</v>
      </c>
    </row>
    <row r="418" spans="1:19" s="28" customFormat="1" ht="63" customHeight="1">
      <c r="A418" s="91"/>
      <c r="B418" s="91"/>
      <c r="C418" s="102"/>
      <c r="D418" s="71"/>
      <c r="E418" s="44" t="s">
        <v>12</v>
      </c>
      <c r="F418" s="33" t="s">
        <v>673</v>
      </c>
      <c r="G418" s="15">
        <f>SUM(H418,K418,N418,O418,P418)</f>
        <v>19278000</v>
      </c>
      <c r="H418" s="9">
        <v>1540000</v>
      </c>
      <c r="I418" s="9">
        <v>1540000</v>
      </c>
      <c r="J418" s="9">
        <f>H418-I418</f>
        <v>0</v>
      </c>
      <c r="K418" s="9">
        <v>1600000</v>
      </c>
      <c r="L418" s="9">
        <v>812540</v>
      </c>
      <c r="M418" s="9">
        <f>K418-L418</f>
        <v>787460</v>
      </c>
      <c r="N418" s="9">
        <v>8142000</v>
      </c>
      <c r="O418" s="9">
        <v>7996000</v>
      </c>
      <c r="P418" s="9">
        <v>0</v>
      </c>
      <c r="Q418" s="59"/>
      <c r="R418" s="129"/>
      <c r="S418" s="63"/>
    </row>
    <row r="419" spans="1:19" s="7" customFormat="1" ht="44.25" customHeight="1">
      <c r="A419" s="91"/>
      <c r="B419" s="91"/>
      <c r="C419" s="102"/>
      <c r="D419" s="71"/>
      <c r="E419" s="44" t="s">
        <v>13</v>
      </c>
      <c r="F419" s="41"/>
      <c r="G419" s="16">
        <f aca="true" t="shared" si="161" ref="G419:P419">G418-G417</f>
        <v>0</v>
      </c>
      <c r="H419" s="9">
        <f t="shared" si="161"/>
        <v>0</v>
      </c>
      <c r="I419" s="9">
        <f t="shared" si="161"/>
        <v>1000000</v>
      </c>
      <c r="J419" s="9">
        <f t="shared" si="161"/>
        <v>-1000000</v>
      </c>
      <c r="K419" s="9">
        <f t="shared" si="161"/>
        <v>0</v>
      </c>
      <c r="L419" s="9">
        <f t="shared" si="161"/>
        <v>811430</v>
      </c>
      <c r="M419" s="9">
        <f t="shared" si="161"/>
        <v>-811430</v>
      </c>
      <c r="N419" s="9">
        <f t="shared" si="161"/>
        <v>6000000</v>
      </c>
      <c r="O419" s="9">
        <f t="shared" si="161"/>
        <v>-6000000</v>
      </c>
      <c r="P419" s="9">
        <f t="shared" si="161"/>
        <v>0</v>
      </c>
      <c r="Q419" s="59"/>
      <c r="R419" s="130"/>
      <c r="S419" s="63"/>
    </row>
    <row r="420" spans="1:19" s="7" customFormat="1" ht="50.25" customHeight="1">
      <c r="A420" s="100" t="s">
        <v>354</v>
      </c>
      <c r="B420" s="100" t="s">
        <v>361</v>
      </c>
      <c r="C420" s="69" t="s">
        <v>368</v>
      </c>
      <c r="D420" s="58" t="s">
        <v>357</v>
      </c>
      <c r="E420" s="44" t="s">
        <v>11</v>
      </c>
      <c r="F420" s="33" t="s">
        <v>674</v>
      </c>
      <c r="G420" s="15">
        <f>SUM(H420,K420,N420,O420,P420)</f>
        <v>3477000</v>
      </c>
      <c r="H420" s="9">
        <v>2000000</v>
      </c>
      <c r="I420" s="9">
        <v>1151372</v>
      </c>
      <c r="J420" s="9">
        <f>H420-I420</f>
        <v>848628</v>
      </c>
      <c r="K420" s="9">
        <v>1000000</v>
      </c>
      <c r="L420" s="9">
        <v>4860</v>
      </c>
      <c r="M420" s="9">
        <f>K420-L420</f>
        <v>995140</v>
      </c>
      <c r="N420" s="9">
        <v>477000</v>
      </c>
      <c r="O420" s="9">
        <v>0</v>
      </c>
      <c r="P420" s="9">
        <v>0</v>
      </c>
      <c r="Q420" s="95" t="s">
        <v>467</v>
      </c>
      <c r="R420" s="60"/>
      <c r="S420" s="17"/>
    </row>
    <row r="421" spans="1:19" s="28" customFormat="1" ht="50.25" customHeight="1">
      <c r="A421" s="100"/>
      <c r="B421" s="100"/>
      <c r="C421" s="69"/>
      <c r="D421" s="58"/>
      <c r="E421" s="44" t="s">
        <v>12</v>
      </c>
      <c r="F421" s="33" t="s">
        <v>674</v>
      </c>
      <c r="G421" s="15">
        <f>SUM(H421,K421,N421,O421,P421)</f>
        <v>3477000</v>
      </c>
      <c r="H421" s="9">
        <v>2000000</v>
      </c>
      <c r="I421" s="9">
        <v>1416971</v>
      </c>
      <c r="J421" s="9">
        <f>H421-I421</f>
        <v>583029</v>
      </c>
      <c r="K421" s="9">
        <v>1000000</v>
      </c>
      <c r="L421" s="9">
        <v>6000</v>
      </c>
      <c r="M421" s="9">
        <f>K421-L421</f>
        <v>994000</v>
      </c>
      <c r="N421" s="9">
        <v>477000</v>
      </c>
      <c r="O421" s="9">
        <v>0</v>
      </c>
      <c r="P421" s="9">
        <v>0</v>
      </c>
      <c r="Q421" s="96"/>
      <c r="R421" s="61"/>
      <c r="S421" s="17"/>
    </row>
    <row r="422" spans="1:19" s="7" customFormat="1" ht="50.25" customHeight="1">
      <c r="A422" s="100"/>
      <c r="B422" s="100"/>
      <c r="C422" s="69"/>
      <c r="D422" s="58"/>
      <c r="E422" s="44" t="s">
        <v>13</v>
      </c>
      <c r="F422" s="41"/>
      <c r="G422" s="16">
        <f aca="true" t="shared" si="162" ref="G422:P422">G421-G420</f>
        <v>0</v>
      </c>
      <c r="H422" s="9">
        <f t="shared" si="162"/>
        <v>0</v>
      </c>
      <c r="I422" s="9">
        <f t="shared" si="162"/>
        <v>265599</v>
      </c>
      <c r="J422" s="9">
        <f t="shared" si="162"/>
        <v>-265599</v>
      </c>
      <c r="K422" s="9">
        <f t="shared" si="162"/>
        <v>0</v>
      </c>
      <c r="L422" s="9">
        <f t="shared" si="162"/>
        <v>1140</v>
      </c>
      <c r="M422" s="9">
        <f t="shared" si="162"/>
        <v>-1140</v>
      </c>
      <c r="N422" s="9">
        <f t="shared" si="162"/>
        <v>0</v>
      </c>
      <c r="O422" s="9">
        <f t="shared" si="162"/>
        <v>0</v>
      </c>
      <c r="P422" s="9">
        <f t="shared" si="162"/>
        <v>0</v>
      </c>
      <c r="Q422" s="97"/>
      <c r="R422" s="62"/>
      <c r="S422" s="17"/>
    </row>
    <row r="423" spans="1:19" s="7" customFormat="1" ht="71.25" customHeight="1">
      <c r="A423" s="91" t="s">
        <v>354</v>
      </c>
      <c r="B423" s="90" t="s">
        <v>361</v>
      </c>
      <c r="C423" s="64" t="s">
        <v>435</v>
      </c>
      <c r="D423" s="58" t="s">
        <v>357</v>
      </c>
      <c r="E423" s="45" t="s">
        <v>11</v>
      </c>
      <c r="F423" s="33" t="s">
        <v>675</v>
      </c>
      <c r="G423" s="15">
        <f>SUM(H423,K423,N423,O423,P423)</f>
        <v>20729000</v>
      </c>
      <c r="H423" s="9">
        <v>0</v>
      </c>
      <c r="I423" s="9">
        <v>0</v>
      </c>
      <c r="J423" s="9">
        <f>H423-I423</f>
        <v>0</v>
      </c>
      <c r="K423" s="9">
        <v>714000</v>
      </c>
      <c r="L423" s="9">
        <v>0</v>
      </c>
      <c r="M423" s="9">
        <f>K423-L423</f>
        <v>714000</v>
      </c>
      <c r="N423" s="9">
        <v>455000</v>
      </c>
      <c r="O423" s="9">
        <v>1000000</v>
      </c>
      <c r="P423" s="9">
        <v>18560000</v>
      </c>
      <c r="Q423" s="59" t="s">
        <v>518</v>
      </c>
      <c r="R423" s="125" t="s">
        <v>102</v>
      </c>
      <c r="S423" s="63" t="s">
        <v>369</v>
      </c>
    </row>
    <row r="424" spans="1:19" s="28" customFormat="1" ht="71.25" customHeight="1">
      <c r="A424" s="91"/>
      <c r="B424" s="91"/>
      <c r="C424" s="64"/>
      <c r="D424" s="58"/>
      <c r="E424" s="45" t="s">
        <v>12</v>
      </c>
      <c r="F424" s="33" t="s">
        <v>675</v>
      </c>
      <c r="G424" s="15">
        <f>SUM(H424,K424,N424,O424,P424)</f>
        <v>20729000</v>
      </c>
      <c r="H424" s="9">
        <v>0</v>
      </c>
      <c r="I424" s="9">
        <v>0</v>
      </c>
      <c r="J424" s="9">
        <f>H424-I424</f>
        <v>0</v>
      </c>
      <c r="K424" s="9">
        <v>714000</v>
      </c>
      <c r="L424" s="9">
        <v>0</v>
      </c>
      <c r="M424" s="9">
        <f>K424-L424</f>
        <v>714000</v>
      </c>
      <c r="N424" s="9">
        <v>455000</v>
      </c>
      <c r="O424" s="9">
        <v>1000000</v>
      </c>
      <c r="P424" s="9">
        <v>18560000</v>
      </c>
      <c r="Q424" s="59"/>
      <c r="R424" s="126"/>
      <c r="S424" s="63"/>
    </row>
    <row r="425" spans="1:19" s="7" customFormat="1" ht="48.75" customHeight="1">
      <c r="A425" s="91"/>
      <c r="B425" s="91"/>
      <c r="C425" s="64"/>
      <c r="D425" s="58"/>
      <c r="E425" s="45" t="s">
        <v>13</v>
      </c>
      <c r="F425" s="41"/>
      <c r="G425" s="16">
        <f aca="true" t="shared" si="163" ref="G425:P425">G424-G423</f>
        <v>0</v>
      </c>
      <c r="H425" s="9">
        <f t="shared" si="163"/>
        <v>0</v>
      </c>
      <c r="I425" s="9">
        <f t="shared" si="163"/>
        <v>0</v>
      </c>
      <c r="J425" s="9">
        <f t="shared" si="163"/>
        <v>0</v>
      </c>
      <c r="K425" s="9">
        <f t="shared" si="163"/>
        <v>0</v>
      </c>
      <c r="L425" s="9">
        <f t="shared" si="163"/>
        <v>0</v>
      </c>
      <c r="M425" s="9">
        <f t="shared" si="163"/>
        <v>0</v>
      </c>
      <c r="N425" s="9">
        <f t="shared" si="163"/>
        <v>0</v>
      </c>
      <c r="O425" s="9">
        <f t="shared" si="163"/>
        <v>0</v>
      </c>
      <c r="P425" s="9">
        <f t="shared" si="163"/>
        <v>0</v>
      </c>
      <c r="Q425" s="59"/>
      <c r="R425" s="127"/>
      <c r="S425" s="63"/>
    </row>
    <row r="426" spans="1:19" s="7" customFormat="1" ht="58.5" customHeight="1">
      <c r="A426" s="55" t="s">
        <v>354</v>
      </c>
      <c r="B426" s="55" t="s">
        <v>370</v>
      </c>
      <c r="C426" s="55" t="s">
        <v>371</v>
      </c>
      <c r="D426" s="58" t="s">
        <v>357</v>
      </c>
      <c r="E426" s="44" t="s">
        <v>59</v>
      </c>
      <c r="F426" s="33" t="s">
        <v>676</v>
      </c>
      <c r="G426" s="15">
        <f>SUM(H426,K426,N426,O426,P426)</f>
        <v>19600000</v>
      </c>
      <c r="H426" s="9">
        <v>0</v>
      </c>
      <c r="I426" s="9">
        <v>0</v>
      </c>
      <c r="J426" s="9">
        <v>0</v>
      </c>
      <c r="K426" s="9">
        <v>0</v>
      </c>
      <c r="L426" s="9">
        <v>0</v>
      </c>
      <c r="M426" s="9">
        <v>0</v>
      </c>
      <c r="N426" s="9">
        <v>650000</v>
      </c>
      <c r="O426" s="9">
        <v>5000000</v>
      </c>
      <c r="P426" s="9">
        <v>13950000</v>
      </c>
      <c r="Q426" s="59" t="s">
        <v>517</v>
      </c>
      <c r="R426" s="25"/>
      <c r="S426" s="63" t="s">
        <v>372</v>
      </c>
    </row>
    <row r="427" spans="1:19" s="28" customFormat="1" ht="58.5" customHeight="1">
      <c r="A427" s="56"/>
      <c r="B427" s="56"/>
      <c r="C427" s="56"/>
      <c r="D427" s="58"/>
      <c r="E427" s="44" t="s">
        <v>1</v>
      </c>
      <c r="F427" s="33" t="s">
        <v>373</v>
      </c>
      <c r="G427" s="15">
        <f>SUM(H427,K427,N427,O427,P427)</f>
        <v>19600000</v>
      </c>
      <c r="H427" s="9">
        <v>0</v>
      </c>
      <c r="I427" s="9">
        <v>0</v>
      </c>
      <c r="J427" s="9">
        <f>H427-I427</f>
        <v>0</v>
      </c>
      <c r="K427" s="9">
        <v>0</v>
      </c>
      <c r="L427" s="9">
        <v>0</v>
      </c>
      <c r="M427" s="9">
        <f>K427-L427</f>
        <v>0</v>
      </c>
      <c r="N427" s="9">
        <v>650000</v>
      </c>
      <c r="O427" s="9">
        <v>5000000</v>
      </c>
      <c r="P427" s="9">
        <v>13950000</v>
      </c>
      <c r="Q427" s="59"/>
      <c r="R427" s="25"/>
      <c r="S427" s="63"/>
    </row>
    <row r="428" spans="1:19" s="7" customFormat="1" ht="42.75" customHeight="1">
      <c r="A428" s="56"/>
      <c r="B428" s="56"/>
      <c r="C428" s="56"/>
      <c r="D428" s="58"/>
      <c r="E428" s="44" t="s">
        <v>13</v>
      </c>
      <c r="F428" s="33"/>
      <c r="G428" s="16">
        <f aca="true" t="shared" si="164" ref="G428:P428">G427-G426</f>
        <v>0</v>
      </c>
      <c r="H428" s="9">
        <f t="shared" si="164"/>
        <v>0</v>
      </c>
      <c r="I428" s="9">
        <f t="shared" si="164"/>
        <v>0</v>
      </c>
      <c r="J428" s="9">
        <f t="shared" si="164"/>
        <v>0</v>
      </c>
      <c r="K428" s="9">
        <f t="shared" si="164"/>
        <v>0</v>
      </c>
      <c r="L428" s="9">
        <f t="shared" si="164"/>
        <v>0</v>
      </c>
      <c r="M428" s="9">
        <f t="shared" si="164"/>
        <v>0</v>
      </c>
      <c r="N428" s="9">
        <f t="shared" si="164"/>
        <v>0</v>
      </c>
      <c r="O428" s="9">
        <f t="shared" si="164"/>
        <v>0</v>
      </c>
      <c r="P428" s="9">
        <f t="shared" si="164"/>
        <v>0</v>
      </c>
      <c r="Q428" s="59"/>
      <c r="R428" s="25"/>
      <c r="S428" s="63"/>
    </row>
    <row r="429" spans="1:19" s="7" customFormat="1" ht="51" customHeight="1">
      <c r="A429" s="55" t="s">
        <v>374</v>
      </c>
      <c r="B429" s="55" t="s">
        <v>375</v>
      </c>
      <c r="C429" s="55" t="s">
        <v>376</v>
      </c>
      <c r="D429" s="57" t="s">
        <v>377</v>
      </c>
      <c r="E429" s="44" t="s">
        <v>59</v>
      </c>
      <c r="F429" s="33" t="s">
        <v>677</v>
      </c>
      <c r="G429" s="15">
        <f>SUM(H429,K429,N429,O429,P429)</f>
        <v>11339264</v>
      </c>
      <c r="H429" s="9">
        <v>11339264</v>
      </c>
      <c r="I429" s="9">
        <v>8468131</v>
      </c>
      <c r="J429" s="9">
        <f>H429-I429</f>
        <v>2871133</v>
      </c>
      <c r="K429" s="9">
        <v>0</v>
      </c>
      <c r="L429" s="9">
        <v>0</v>
      </c>
      <c r="M429" s="9">
        <f>K429-L429</f>
        <v>0</v>
      </c>
      <c r="N429" s="9">
        <v>0</v>
      </c>
      <c r="O429" s="9">
        <v>0</v>
      </c>
      <c r="P429" s="9">
        <v>0</v>
      </c>
      <c r="Q429" s="65" t="s">
        <v>445</v>
      </c>
      <c r="R429" s="60" t="s">
        <v>102</v>
      </c>
      <c r="S429" s="63" t="s">
        <v>378</v>
      </c>
    </row>
    <row r="430" spans="1:19" s="28" customFormat="1" ht="51" customHeight="1">
      <c r="A430" s="56"/>
      <c r="B430" s="56"/>
      <c r="C430" s="56"/>
      <c r="D430" s="58"/>
      <c r="E430" s="44" t="s">
        <v>1</v>
      </c>
      <c r="F430" s="33" t="s">
        <v>678</v>
      </c>
      <c r="G430" s="15">
        <f>SUM(H430,K430,N430,O430,P430)</f>
        <v>11339264</v>
      </c>
      <c r="H430" s="9">
        <v>11339264</v>
      </c>
      <c r="I430" s="9">
        <v>9150356</v>
      </c>
      <c r="J430" s="9">
        <f>H430-I430</f>
        <v>2188908</v>
      </c>
      <c r="K430" s="9">
        <v>0</v>
      </c>
      <c r="L430" s="9">
        <v>0</v>
      </c>
      <c r="M430" s="9">
        <f>K430-L430</f>
        <v>0</v>
      </c>
      <c r="N430" s="9">
        <v>0</v>
      </c>
      <c r="O430" s="9">
        <v>0</v>
      </c>
      <c r="P430" s="9">
        <v>0</v>
      </c>
      <c r="Q430" s="65"/>
      <c r="R430" s="61"/>
      <c r="S430" s="63"/>
    </row>
    <row r="431" spans="1:19" s="7" customFormat="1" ht="47.25" customHeight="1">
      <c r="A431" s="56"/>
      <c r="B431" s="56"/>
      <c r="C431" s="56"/>
      <c r="D431" s="58"/>
      <c r="E431" s="44" t="s">
        <v>13</v>
      </c>
      <c r="F431" s="33"/>
      <c r="G431" s="16">
        <f aca="true" t="shared" si="165" ref="G431:P431">G430-G429</f>
        <v>0</v>
      </c>
      <c r="H431" s="9">
        <f t="shared" si="165"/>
        <v>0</v>
      </c>
      <c r="I431" s="9">
        <f t="shared" si="165"/>
        <v>682225</v>
      </c>
      <c r="J431" s="9">
        <f t="shared" si="165"/>
        <v>-682225</v>
      </c>
      <c r="K431" s="9">
        <f t="shared" si="165"/>
        <v>0</v>
      </c>
      <c r="L431" s="9">
        <f t="shared" si="165"/>
        <v>0</v>
      </c>
      <c r="M431" s="9">
        <f t="shared" si="165"/>
        <v>0</v>
      </c>
      <c r="N431" s="9">
        <f t="shared" si="165"/>
        <v>0</v>
      </c>
      <c r="O431" s="9">
        <f t="shared" si="165"/>
        <v>0</v>
      </c>
      <c r="P431" s="9">
        <f t="shared" si="165"/>
        <v>0</v>
      </c>
      <c r="Q431" s="65"/>
      <c r="R431" s="62"/>
      <c r="S431" s="63"/>
    </row>
    <row r="432" spans="1:19" s="7" customFormat="1" ht="54.75" customHeight="1">
      <c r="A432" s="55" t="s">
        <v>374</v>
      </c>
      <c r="B432" s="55" t="s">
        <v>375</v>
      </c>
      <c r="C432" s="55" t="s">
        <v>379</v>
      </c>
      <c r="D432" s="57" t="s">
        <v>377</v>
      </c>
      <c r="E432" s="44" t="s">
        <v>59</v>
      </c>
      <c r="F432" s="33" t="s">
        <v>679</v>
      </c>
      <c r="G432" s="15">
        <f>SUM(H432,K432,N432,O432,P432)</f>
        <v>11920000</v>
      </c>
      <c r="H432" s="9">
        <v>10018030</v>
      </c>
      <c r="I432" s="9">
        <v>3516604</v>
      </c>
      <c r="J432" s="9">
        <f>H432-I432</f>
        <v>6501426</v>
      </c>
      <c r="K432" s="9">
        <v>1142000</v>
      </c>
      <c r="L432" s="9">
        <v>200906</v>
      </c>
      <c r="M432" s="9">
        <f>K432-L432</f>
        <v>941094</v>
      </c>
      <c r="N432" s="9">
        <v>360000</v>
      </c>
      <c r="O432" s="9">
        <v>399970</v>
      </c>
      <c r="P432" s="9">
        <v>0</v>
      </c>
      <c r="Q432" s="59" t="s">
        <v>516</v>
      </c>
      <c r="R432" s="60"/>
      <c r="S432" s="17"/>
    </row>
    <row r="433" spans="1:19" s="28" customFormat="1" ht="54.75" customHeight="1">
      <c r="A433" s="56"/>
      <c r="B433" s="56"/>
      <c r="C433" s="56"/>
      <c r="D433" s="58"/>
      <c r="E433" s="44" t="s">
        <v>1</v>
      </c>
      <c r="F433" s="33" t="s">
        <v>699</v>
      </c>
      <c r="G433" s="15">
        <f>SUM(H433,K433,N433,O433,P433)</f>
        <v>11920000</v>
      </c>
      <c r="H433" s="9">
        <v>10018030</v>
      </c>
      <c r="I433" s="9">
        <v>3502958</v>
      </c>
      <c r="J433" s="9">
        <f>H433-I433</f>
        <v>6515072</v>
      </c>
      <c r="K433" s="9">
        <v>1142000</v>
      </c>
      <c r="L433" s="9">
        <v>0</v>
      </c>
      <c r="M433" s="9">
        <f>K433-L433</f>
        <v>1142000</v>
      </c>
      <c r="N433" s="9">
        <v>360000</v>
      </c>
      <c r="O433" s="9">
        <v>399970</v>
      </c>
      <c r="P433" s="9">
        <v>0</v>
      </c>
      <c r="Q433" s="59"/>
      <c r="R433" s="61"/>
      <c r="S433" s="17"/>
    </row>
    <row r="434" spans="1:19" s="7" customFormat="1" ht="47.25" customHeight="1">
      <c r="A434" s="56"/>
      <c r="B434" s="56"/>
      <c r="C434" s="56"/>
      <c r="D434" s="58"/>
      <c r="E434" s="44" t="s">
        <v>13</v>
      </c>
      <c r="F434" s="33"/>
      <c r="G434" s="16">
        <f aca="true" t="shared" si="166" ref="G434:P434">G433-G432</f>
        <v>0</v>
      </c>
      <c r="H434" s="9">
        <f t="shared" si="166"/>
        <v>0</v>
      </c>
      <c r="I434" s="9">
        <f t="shared" si="166"/>
        <v>-13646</v>
      </c>
      <c r="J434" s="9">
        <f t="shared" si="166"/>
        <v>13646</v>
      </c>
      <c r="K434" s="9">
        <f t="shared" si="166"/>
        <v>0</v>
      </c>
      <c r="L434" s="9">
        <f t="shared" si="166"/>
        <v>-200906</v>
      </c>
      <c r="M434" s="9">
        <f t="shared" si="166"/>
        <v>200906</v>
      </c>
      <c r="N434" s="9">
        <f t="shared" si="166"/>
        <v>0</v>
      </c>
      <c r="O434" s="9">
        <f t="shared" si="166"/>
        <v>0</v>
      </c>
      <c r="P434" s="9">
        <f t="shared" si="166"/>
        <v>0</v>
      </c>
      <c r="Q434" s="59"/>
      <c r="R434" s="62"/>
      <c r="S434" s="17"/>
    </row>
    <row r="435" spans="1:19" s="7" customFormat="1" ht="70.5" customHeight="1">
      <c r="A435" s="55" t="s">
        <v>374</v>
      </c>
      <c r="B435" s="55" t="s">
        <v>375</v>
      </c>
      <c r="C435" s="55" t="s">
        <v>380</v>
      </c>
      <c r="D435" s="57" t="s">
        <v>377</v>
      </c>
      <c r="E435" s="44" t="s">
        <v>59</v>
      </c>
      <c r="F435" s="33" t="s">
        <v>680</v>
      </c>
      <c r="G435" s="15">
        <f>SUM(H435,K435,N435,O435,P435)</f>
        <v>6000000</v>
      </c>
      <c r="H435" s="9">
        <v>0</v>
      </c>
      <c r="I435" s="9">
        <v>0</v>
      </c>
      <c r="J435" s="9">
        <f>H435-I435</f>
        <v>0</v>
      </c>
      <c r="K435" s="9">
        <v>122000</v>
      </c>
      <c r="L435" s="9">
        <v>50000</v>
      </c>
      <c r="M435" s="9">
        <f>K435-L435</f>
        <v>72000</v>
      </c>
      <c r="N435" s="9">
        <v>1658000</v>
      </c>
      <c r="O435" s="9">
        <v>4220000</v>
      </c>
      <c r="P435" s="9">
        <v>0</v>
      </c>
      <c r="Q435" s="59" t="s">
        <v>365</v>
      </c>
      <c r="R435" s="60"/>
      <c r="S435" s="22"/>
    </row>
    <row r="436" spans="1:19" s="28" customFormat="1" ht="70.5" customHeight="1">
      <c r="A436" s="56"/>
      <c r="B436" s="56"/>
      <c r="C436" s="56"/>
      <c r="D436" s="58"/>
      <c r="E436" s="44" t="s">
        <v>1</v>
      </c>
      <c r="F436" s="33" t="s">
        <v>681</v>
      </c>
      <c r="G436" s="15">
        <f>SUM(H436,K436,N436,O436,P436)</f>
        <v>6000000</v>
      </c>
      <c r="H436" s="9">
        <v>0</v>
      </c>
      <c r="I436" s="9">
        <v>0</v>
      </c>
      <c r="J436" s="9">
        <f>H436-I436</f>
        <v>0</v>
      </c>
      <c r="K436" s="9">
        <v>122000</v>
      </c>
      <c r="L436" s="9">
        <v>80600</v>
      </c>
      <c r="M436" s="9">
        <f>K436-L436</f>
        <v>41400</v>
      </c>
      <c r="N436" s="9">
        <v>1658000</v>
      </c>
      <c r="O436" s="9">
        <v>4220000</v>
      </c>
      <c r="P436" s="9">
        <v>0</v>
      </c>
      <c r="Q436" s="59"/>
      <c r="R436" s="61"/>
      <c r="S436" s="17"/>
    </row>
    <row r="437" spans="1:19" s="7" customFormat="1" ht="42.75" customHeight="1">
      <c r="A437" s="56"/>
      <c r="B437" s="56"/>
      <c r="C437" s="56"/>
      <c r="D437" s="58"/>
      <c r="E437" s="44" t="s">
        <v>13</v>
      </c>
      <c r="F437" s="33"/>
      <c r="G437" s="16">
        <f aca="true" t="shared" si="167" ref="G437:P437">G436-G435</f>
        <v>0</v>
      </c>
      <c r="H437" s="9">
        <f t="shared" si="167"/>
        <v>0</v>
      </c>
      <c r="I437" s="9">
        <f t="shared" si="167"/>
        <v>0</v>
      </c>
      <c r="J437" s="9">
        <f t="shared" si="167"/>
        <v>0</v>
      </c>
      <c r="K437" s="9">
        <f t="shared" si="167"/>
        <v>0</v>
      </c>
      <c r="L437" s="9">
        <f t="shared" si="167"/>
        <v>30600</v>
      </c>
      <c r="M437" s="9">
        <f t="shared" si="167"/>
        <v>-30600</v>
      </c>
      <c r="N437" s="9">
        <f t="shared" si="167"/>
        <v>0</v>
      </c>
      <c r="O437" s="9">
        <f t="shared" si="167"/>
        <v>0</v>
      </c>
      <c r="P437" s="9">
        <f t="shared" si="167"/>
        <v>0</v>
      </c>
      <c r="Q437" s="59"/>
      <c r="R437" s="62"/>
      <c r="S437" s="17"/>
    </row>
    <row r="438" spans="1:19" s="7" customFormat="1" ht="67.5" customHeight="1">
      <c r="A438" s="55" t="s">
        <v>381</v>
      </c>
      <c r="B438" s="55" t="s">
        <v>382</v>
      </c>
      <c r="C438" s="55" t="s">
        <v>383</v>
      </c>
      <c r="D438" s="58" t="s">
        <v>377</v>
      </c>
      <c r="E438" s="44" t="s">
        <v>59</v>
      </c>
      <c r="F438" s="33" t="s">
        <v>682</v>
      </c>
      <c r="G438" s="15">
        <f>SUM(H438,K438,N438,O438,P438)</f>
        <v>86200000</v>
      </c>
      <c r="H438" s="9">
        <v>25000000</v>
      </c>
      <c r="I438" s="9">
        <v>6583492</v>
      </c>
      <c r="J438" s="9">
        <v>18416508</v>
      </c>
      <c r="K438" s="9">
        <v>15000000</v>
      </c>
      <c r="L438" s="9">
        <v>0</v>
      </c>
      <c r="M438" s="9">
        <f>K438-L438</f>
        <v>15000000</v>
      </c>
      <c r="N438" s="9">
        <v>10000000</v>
      </c>
      <c r="O438" s="9">
        <v>32500000</v>
      </c>
      <c r="P438" s="9">
        <v>3700000</v>
      </c>
      <c r="Q438" s="59" t="s">
        <v>515</v>
      </c>
      <c r="R438" s="60"/>
      <c r="S438" s="63" t="s">
        <v>384</v>
      </c>
    </row>
    <row r="439" spans="1:19" s="28" customFormat="1" ht="67.5" customHeight="1">
      <c r="A439" s="56"/>
      <c r="B439" s="56"/>
      <c r="C439" s="56"/>
      <c r="D439" s="58"/>
      <c r="E439" s="44" t="s">
        <v>1</v>
      </c>
      <c r="F439" s="33" t="s">
        <v>683</v>
      </c>
      <c r="G439" s="15">
        <f>SUM(H439,K439,N439,O439,P439)</f>
        <v>86200000</v>
      </c>
      <c r="H439" s="9">
        <v>25000000</v>
      </c>
      <c r="I439" s="9">
        <v>12535854</v>
      </c>
      <c r="J439" s="9">
        <v>12464146</v>
      </c>
      <c r="K439" s="9">
        <v>15000000</v>
      </c>
      <c r="L439" s="9">
        <v>3953117</v>
      </c>
      <c r="M439" s="9">
        <v>11046883</v>
      </c>
      <c r="N439" s="9">
        <v>10000000</v>
      </c>
      <c r="O439" s="9">
        <v>36200000</v>
      </c>
      <c r="P439" s="9">
        <v>0</v>
      </c>
      <c r="Q439" s="59"/>
      <c r="R439" s="61"/>
      <c r="S439" s="63"/>
    </row>
    <row r="440" spans="1:19" s="7" customFormat="1" ht="42.75" customHeight="1">
      <c r="A440" s="56"/>
      <c r="B440" s="56"/>
      <c r="C440" s="56"/>
      <c r="D440" s="58"/>
      <c r="E440" s="44" t="s">
        <v>13</v>
      </c>
      <c r="F440" s="33"/>
      <c r="G440" s="16">
        <f aca="true" t="shared" si="168" ref="G440:P440">G439-G438</f>
        <v>0</v>
      </c>
      <c r="H440" s="9">
        <f t="shared" si="168"/>
        <v>0</v>
      </c>
      <c r="I440" s="9">
        <f t="shared" si="168"/>
        <v>5952362</v>
      </c>
      <c r="J440" s="9">
        <f t="shared" si="168"/>
        <v>-5952362</v>
      </c>
      <c r="K440" s="9">
        <f t="shared" si="168"/>
        <v>0</v>
      </c>
      <c r="L440" s="9">
        <f t="shared" si="168"/>
        <v>3953117</v>
      </c>
      <c r="M440" s="9">
        <f t="shared" si="168"/>
        <v>-3953117</v>
      </c>
      <c r="N440" s="9">
        <f t="shared" si="168"/>
        <v>0</v>
      </c>
      <c r="O440" s="9">
        <f t="shared" si="168"/>
        <v>3700000</v>
      </c>
      <c r="P440" s="9">
        <f t="shared" si="168"/>
        <v>-3700000</v>
      </c>
      <c r="Q440" s="59"/>
      <c r="R440" s="62"/>
      <c r="S440" s="63"/>
    </row>
    <row r="441" spans="1:19" s="7" customFormat="1" ht="57.75" customHeight="1">
      <c r="A441" s="90" t="s">
        <v>385</v>
      </c>
      <c r="B441" s="90" t="s">
        <v>386</v>
      </c>
      <c r="C441" s="64" t="s">
        <v>387</v>
      </c>
      <c r="D441" s="58" t="s">
        <v>388</v>
      </c>
      <c r="E441" s="45" t="s">
        <v>11</v>
      </c>
      <c r="F441" s="33" t="s">
        <v>684</v>
      </c>
      <c r="G441" s="15">
        <f>SUM(H441,K441,N441,O441,P441)</f>
        <v>1920000</v>
      </c>
      <c r="H441" s="9">
        <v>0</v>
      </c>
      <c r="I441" s="9">
        <v>0</v>
      </c>
      <c r="J441" s="9">
        <f>H441-I441</f>
        <v>0</v>
      </c>
      <c r="K441" s="9">
        <v>688268</v>
      </c>
      <c r="L441" s="9">
        <v>42687</v>
      </c>
      <c r="M441" s="9">
        <f>K441-L441</f>
        <v>645581</v>
      </c>
      <c r="N441" s="9">
        <v>1231732</v>
      </c>
      <c r="O441" s="9">
        <v>0</v>
      </c>
      <c r="P441" s="9">
        <v>0</v>
      </c>
      <c r="Q441" s="65" t="s">
        <v>514</v>
      </c>
      <c r="R441" s="60"/>
      <c r="S441" s="63"/>
    </row>
    <row r="442" spans="1:19" s="28" customFormat="1" ht="57.75" customHeight="1">
      <c r="A442" s="91"/>
      <c r="B442" s="91"/>
      <c r="C442" s="64"/>
      <c r="D442" s="58"/>
      <c r="E442" s="45" t="s">
        <v>12</v>
      </c>
      <c r="F442" s="33" t="s">
        <v>684</v>
      </c>
      <c r="G442" s="15">
        <f>SUM(H442,K442,N442,O442,P442)</f>
        <v>1920000</v>
      </c>
      <c r="H442" s="9">
        <v>0</v>
      </c>
      <c r="I442" s="9">
        <v>0</v>
      </c>
      <c r="J442" s="9">
        <f>H442-I442</f>
        <v>0</v>
      </c>
      <c r="K442" s="9">
        <v>688268</v>
      </c>
      <c r="L442" s="9">
        <v>302433</v>
      </c>
      <c r="M442" s="9">
        <f>K442-L442</f>
        <v>385835</v>
      </c>
      <c r="N442" s="9">
        <v>1231732</v>
      </c>
      <c r="O442" s="9">
        <v>0</v>
      </c>
      <c r="P442" s="9">
        <v>0</v>
      </c>
      <c r="Q442" s="65"/>
      <c r="R442" s="61"/>
      <c r="S442" s="63"/>
    </row>
    <row r="443" spans="1:19" s="7" customFormat="1" ht="46.5" customHeight="1">
      <c r="A443" s="91"/>
      <c r="B443" s="91"/>
      <c r="C443" s="64"/>
      <c r="D443" s="58"/>
      <c r="E443" s="45" t="s">
        <v>13</v>
      </c>
      <c r="F443" s="41"/>
      <c r="G443" s="16">
        <f aca="true" t="shared" si="169" ref="G443:P443">G442-G441</f>
        <v>0</v>
      </c>
      <c r="H443" s="9">
        <f t="shared" si="169"/>
        <v>0</v>
      </c>
      <c r="I443" s="9">
        <f t="shared" si="169"/>
        <v>0</v>
      </c>
      <c r="J443" s="9">
        <f t="shared" si="169"/>
        <v>0</v>
      </c>
      <c r="K443" s="9">
        <f t="shared" si="169"/>
        <v>0</v>
      </c>
      <c r="L443" s="9">
        <f t="shared" si="169"/>
        <v>259746</v>
      </c>
      <c r="M443" s="9">
        <f t="shared" si="169"/>
        <v>-259746</v>
      </c>
      <c r="N443" s="9">
        <f t="shared" si="169"/>
        <v>0</v>
      </c>
      <c r="O443" s="9">
        <f t="shared" si="169"/>
        <v>0</v>
      </c>
      <c r="P443" s="9">
        <f t="shared" si="169"/>
        <v>0</v>
      </c>
      <c r="Q443" s="65"/>
      <c r="R443" s="62"/>
      <c r="S443" s="63"/>
    </row>
    <row r="444" spans="1:19" s="7" customFormat="1" ht="52.5" customHeight="1">
      <c r="A444" s="90" t="s">
        <v>385</v>
      </c>
      <c r="B444" s="90" t="s">
        <v>386</v>
      </c>
      <c r="C444" s="69" t="s">
        <v>389</v>
      </c>
      <c r="D444" s="58" t="s">
        <v>388</v>
      </c>
      <c r="E444" s="44" t="s">
        <v>11</v>
      </c>
      <c r="F444" s="33" t="s">
        <v>685</v>
      </c>
      <c r="G444" s="15">
        <f>SUM(H444,K444,N444,O444,P444)</f>
        <v>1297016</v>
      </c>
      <c r="H444" s="9">
        <v>0</v>
      </c>
      <c r="I444" s="9">
        <v>0</v>
      </c>
      <c r="J444" s="9">
        <f>H444-I444</f>
        <v>0</v>
      </c>
      <c r="K444" s="9">
        <v>499942</v>
      </c>
      <c r="L444" s="9">
        <v>83453</v>
      </c>
      <c r="M444" s="9">
        <f>K444-L444</f>
        <v>416489</v>
      </c>
      <c r="N444" s="9">
        <v>797074</v>
      </c>
      <c r="O444" s="9">
        <v>0</v>
      </c>
      <c r="P444" s="9">
        <v>0</v>
      </c>
      <c r="Q444" s="59" t="s">
        <v>444</v>
      </c>
      <c r="R444" s="60"/>
      <c r="S444" s="17"/>
    </row>
    <row r="445" spans="1:19" s="28" customFormat="1" ht="52.5" customHeight="1">
      <c r="A445" s="91"/>
      <c r="B445" s="91"/>
      <c r="C445" s="69"/>
      <c r="D445" s="58"/>
      <c r="E445" s="44" t="s">
        <v>12</v>
      </c>
      <c r="F445" s="33" t="s">
        <v>685</v>
      </c>
      <c r="G445" s="15">
        <f>SUM(H445,K445,N445,O445,P445)</f>
        <v>1297016</v>
      </c>
      <c r="H445" s="9">
        <v>0</v>
      </c>
      <c r="I445" s="9">
        <v>0</v>
      </c>
      <c r="J445" s="9">
        <f>H445-I445</f>
        <v>0</v>
      </c>
      <c r="K445" s="9">
        <v>499942</v>
      </c>
      <c r="L445" s="9">
        <v>83693</v>
      </c>
      <c r="M445" s="9">
        <f>K445-L445</f>
        <v>416249</v>
      </c>
      <c r="N445" s="9">
        <v>797074</v>
      </c>
      <c r="O445" s="9">
        <v>0</v>
      </c>
      <c r="P445" s="9">
        <v>0</v>
      </c>
      <c r="Q445" s="59"/>
      <c r="R445" s="61"/>
      <c r="S445" s="17"/>
    </row>
    <row r="446" spans="1:19" s="7" customFormat="1" ht="48" customHeight="1">
      <c r="A446" s="91"/>
      <c r="B446" s="91"/>
      <c r="C446" s="69"/>
      <c r="D446" s="58"/>
      <c r="E446" s="44" t="s">
        <v>13</v>
      </c>
      <c r="F446" s="41"/>
      <c r="G446" s="16">
        <f aca="true" t="shared" si="170" ref="G446:P446">G445-G444</f>
        <v>0</v>
      </c>
      <c r="H446" s="9">
        <f t="shared" si="170"/>
        <v>0</v>
      </c>
      <c r="I446" s="9">
        <f t="shared" si="170"/>
        <v>0</v>
      </c>
      <c r="J446" s="9">
        <f t="shared" si="170"/>
        <v>0</v>
      </c>
      <c r="K446" s="9">
        <f t="shared" si="170"/>
        <v>0</v>
      </c>
      <c r="L446" s="9">
        <f t="shared" si="170"/>
        <v>240</v>
      </c>
      <c r="M446" s="9">
        <f t="shared" si="170"/>
        <v>-240</v>
      </c>
      <c r="N446" s="9">
        <f t="shared" si="170"/>
        <v>0</v>
      </c>
      <c r="O446" s="9">
        <f t="shared" si="170"/>
        <v>0</v>
      </c>
      <c r="P446" s="9">
        <f t="shared" si="170"/>
        <v>0</v>
      </c>
      <c r="Q446" s="59"/>
      <c r="R446" s="62"/>
      <c r="S446" s="17"/>
    </row>
    <row r="447" spans="1:19" s="7" customFormat="1" ht="58.5" customHeight="1">
      <c r="A447" s="90" t="s">
        <v>385</v>
      </c>
      <c r="B447" s="90" t="s">
        <v>386</v>
      </c>
      <c r="C447" s="69" t="s">
        <v>390</v>
      </c>
      <c r="D447" s="58" t="s">
        <v>388</v>
      </c>
      <c r="E447" s="44" t="s">
        <v>11</v>
      </c>
      <c r="F447" s="33" t="s">
        <v>686</v>
      </c>
      <c r="G447" s="15">
        <f>SUM(H447,K447,N447,O447,P447)</f>
        <v>4744413</v>
      </c>
      <c r="H447" s="9">
        <v>779413</v>
      </c>
      <c r="I447" s="9">
        <v>1760</v>
      </c>
      <c r="J447" s="9">
        <f>H447-I447</f>
        <v>777653</v>
      </c>
      <c r="K447" s="9">
        <v>242000</v>
      </c>
      <c r="L447" s="9">
        <v>104814.8</v>
      </c>
      <c r="M447" s="9">
        <f>K447-L447</f>
        <v>137185.2</v>
      </c>
      <c r="N447" s="9">
        <v>0</v>
      </c>
      <c r="O447" s="9">
        <v>3723000</v>
      </c>
      <c r="P447" s="9">
        <v>0</v>
      </c>
      <c r="Q447" s="59" t="s">
        <v>577</v>
      </c>
      <c r="R447" s="60"/>
      <c r="S447" s="63" t="s">
        <v>391</v>
      </c>
    </row>
    <row r="448" spans="1:19" s="28" customFormat="1" ht="58.5" customHeight="1">
      <c r="A448" s="91"/>
      <c r="B448" s="91"/>
      <c r="C448" s="69"/>
      <c r="D448" s="58"/>
      <c r="E448" s="44" t="s">
        <v>12</v>
      </c>
      <c r="F448" s="33" t="s">
        <v>687</v>
      </c>
      <c r="G448" s="15">
        <f>SUM(H448,K448,N448,O448,P448)</f>
        <v>6412000</v>
      </c>
      <c r="H448" s="9">
        <v>779413</v>
      </c>
      <c r="I448" s="9">
        <v>779413</v>
      </c>
      <c r="J448" s="9">
        <f>H448-I448</f>
        <v>0</v>
      </c>
      <c r="K448" s="9">
        <v>242000</v>
      </c>
      <c r="L448" s="9">
        <v>105203</v>
      </c>
      <c r="M448" s="9">
        <f>K448-L448</f>
        <v>136797</v>
      </c>
      <c r="N448" s="9">
        <v>1908000</v>
      </c>
      <c r="O448" s="9">
        <v>3482587</v>
      </c>
      <c r="P448" s="9">
        <v>0</v>
      </c>
      <c r="Q448" s="59"/>
      <c r="R448" s="61"/>
      <c r="S448" s="63"/>
    </row>
    <row r="449" spans="1:19" s="7" customFormat="1" ht="47.25" customHeight="1">
      <c r="A449" s="91"/>
      <c r="B449" s="91"/>
      <c r="C449" s="69"/>
      <c r="D449" s="58"/>
      <c r="E449" s="44" t="s">
        <v>13</v>
      </c>
      <c r="F449" s="41"/>
      <c r="G449" s="16">
        <f aca="true" t="shared" si="171" ref="G449:P449">G448-G447</f>
        <v>1667587</v>
      </c>
      <c r="H449" s="9">
        <f t="shared" si="171"/>
        <v>0</v>
      </c>
      <c r="I449" s="9">
        <f t="shared" si="171"/>
        <v>777653</v>
      </c>
      <c r="J449" s="9">
        <f t="shared" si="171"/>
        <v>-777653</v>
      </c>
      <c r="K449" s="9">
        <f t="shared" si="171"/>
        <v>0</v>
      </c>
      <c r="L449" s="9">
        <f t="shared" si="171"/>
        <v>388.1999999999971</v>
      </c>
      <c r="M449" s="9">
        <f t="shared" si="171"/>
        <v>-388.20000000001164</v>
      </c>
      <c r="N449" s="9">
        <f t="shared" si="171"/>
        <v>1908000</v>
      </c>
      <c r="O449" s="9">
        <f t="shared" si="171"/>
        <v>-240413</v>
      </c>
      <c r="P449" s="9">
        <f t="shared" si="171"/>
        <v>0</v>
      </c>
      <c r="Q449" s="59"/>
      <c r="R449" s="62"/>
      <c r="S449" s="63"/>
    </row>
    <row r="450" spans="1:19" s="7" customFormat="1" ht="54" customHeight="1">
      <c r="A450" s="90" t="s">
        <v>385</v>
      </c>
      <c r="B450" s="100" t="s">
        <v>392</v>
      </c>
      <c r="C450" s="69" t="s">
        <v>393</v>
      </c>
      <c r="D450" s="58" t="s">
        <v>388</v>
      </c>
      <c r="E450" s="44" t="s">
        <v>11</v>
      </c>
      <c r="F450" s="33" t="s">
        <v>688</v>
      </c>
      <c r="G450" s="15">
        <f>SUM(H450,K450,N450,O450,P450)</f>
        <v>90000</v>
      </c>
      <c r="H450" s="9">
        <v>0</v>
      </c>
      <c r="I450" s="9">
        <v>0</v>
      </c>
      <c r="J450" s="9">
        <f>H450-I450</f>
        <v>0</v>
      </c>
      <c r="K450" s="9">
        <v>90000</v>
      </c>
      <c r="L450" s="9">
        <v>0</v>
      </c>
      <c r="M450" s="9">
        <f>K450-L450</f>
        <v>90000</v>
      </c>
      <c r="N450" s="9">
        <v>0</v>
      </c>
      <c r="O450" s="9">
        <v>0</v>
      </c>
      <c r="P450" s="9">
        <v>0</v>
      </c>
      <c r="Q450" s="59" t="s">
        <v>444</v>
      </c>
      <c r="R450" s="60"/>
      <c r="S450" s="63" t="s">
        <v>311</v>
      </c>
    </row>
    <row r="451" spans="1:19" s="28" customFormat="1" ht="54" customHeight="1">
      <c r="A451" s="91"/>
      <c r="B451" s="100"/>
      <c r="C451" s="69"/>
      <c r="D451" s="58"/>
      <c r="E451" s="44" t="s">
        <v>12</v>
      </c>
      <c r="F451" s="33" t="s">
        <v>688</v>
      </c>
      <c r="G451" s="15">
        <f>SUM(H451,K451,N451,O451,P451)</f>
        <v>90000</v>
      </c>
      <c r="H451" s="9">
        <v>0</v>
      </c>
      <c r="I451" s="9">
        <v>0</v>
      </c>
      <c r="J451" s="9">
        <f>H451-I451</f>
        <v>0</v>
      </c>
      <c r="K451" s="9">
        <v>90000</v>
      </c>
      <c r="L451" s="9">
        <v>45000</v>
      </c>
      <c r="M451" s="9">
        <f>K451-L451</f>
        <v>45000</v>
      </c>
      <c r="N451" s="9">
        <v>0</v>
      </c>
      <c r="O451" s="9">
        <v>0</v>
      </c>
      <c r="P451" s="9">
        <v>0</v>
      </c>
      <c r="Q451" s="59"/>
      <c r="R451" s="61"/>
      <c r="S451" s="63"/>
    </row>
    <row r="452" spans="1:19" s="7" customFormat="1" ht="54" customHeight="1">
      <c r="A452" s="91"/>
      <c r="B452" s="100"/>
      <c r="C452" s="69"/>
      <c r="D452" s="58"/>
      <c r="E452" s="44" t="s">
        <v>13</v>
      </c>
      <c r="F452" s="41"/>
      <c r="G452" s="16">
        <f aca="true" t="shared" si="172" ref="G452:P452">G451-G450</f>
        <v>0</v>
      </c>
      <c r="H452" s="9">
        <f t="shared" si="172"/>
        <v>0</v>
      </c>
      <c r="I452" s="9">
        <f t="shared" si="172"/>
        <v>0</v>
      </c>
      <c r="J452" s="9">
        <f t="shared" si="172"/>
        <v>0</v>
      </c>
      <c r="K452" s="9">
        <f t="shared" si="172"/>
        <v>0</v>
      </c>
      <c r="L452" s="9">
        <f t="shared" si="172"/>
        <v>45000</v>
      </c>
      <c r="M452" s="9">
        <f t="shared" si="172"/>
        <v>-45000</v>
      </c>
      <c r="N452" s="9">
        <f t="shared" si="172"/>
        <v>0</v>
      </c>
      <c r="O452" s="9">
        <f t="shared" si="172"/>
        <v>0</v>
      </c>
      <c r="P452" s="9">
        <f t="shared" si="172"/>
        <v>0</v>
      </c>
      <c r="Q452" s="59"/>
      <c r="R452" s="62"/>
      <c r="S452" s="63"/>
    </row>
    <row r="453" spans="1:19" s="7" customFormat="1" ht="64.5" customHeight="1">
      <c r="A453" s="55" t="s">
        <v>394</v>
      </c>
      <c r="B453" s="55" t="s">
        <v>392</v>
      </c>
      <c r="C453" s="55" t="s">
        <v>395</v>
      </c>
      <c r="D453" s="57" t="s">
        <v>377</v>
      </c>
      <c r="E453" s="44" t="s">
        <v>11</v>
      </c>
      <c r="F453" s="33" t="s">
        <v>689</v>
      </c>
      <c r="G453" s="15">
        <f>SUM(H453,K453,N453,O453,P453)</f>
        <v>631353</v>
      </c>
      <c r="H453" s="9">
        <v>0</v>
      </c>
      <c r="I453" s="9">
        <v>0</v>
      </c>
      <c r="J453" s="9">
        <f>H453-I453</f>
        <v>0</v>
      </c>
      <c r="K453" s="9">
        <v>631353</v>
      </c>
      <c r="L453" s="9">
        <v>14860</v>
      </c>
      <c r="M453" s="9">
        <f>K453-L453</f>
        <v>616493</v>
      </c>
      <c r="N453" s="9">
        <v>0</v>
      </c>
      <c r="O453" s="9">
        <v>0</v>
      </c>
      <c r="P453" s="9">
        <v>0</v>
      </c>
      <c r="Q453" s="65" t="s">
        <v>445</v>
      </c>
      <c r="R453" s="60"/>
      <c r="S453" s="63" t="s">
        <v>311</v>
      </c>
    </row>
    <row r="454" spans="1:19" s="28" customFormat="1" ht="64.5" customHeight="1">
      <c r="A454" s="56"/>
      <c r="B454" s="56"/>
      <c r="C454" s="56"/>
      <c r="D454" s="58"/>
      <c r="E454" s="44" t="s">
        <v>12</v>
      </c>
      <c r="F454" s="33" t="s">
        <v>689</v>
      </c>
      <c r="G454" s="15">
        <f>SUM(H454,K454,N454,O454,P454)</f>
        <v>631353</v>
      </c>
      <c r="H454" s="9">
        <v>0</v>
      </c>
      <c r="I454" s="9">
        <v>0</v>
      </c>
      <c r="J454" s="9">
        <f>H454-I454</f>
        <v>0</v>
      </c>
      <c r="K454" s="9">
        <v>631353</v>
      </c>
      <c r="L454" s="9">
        <v>20556</v>
      </c>
      <c r="M454" s="9">
        <f>K454-L454</f>
        <v>610797</v>
      </c>
      <c r="N454" s="9">
        <v>0</v>
      </c>
      <c r="O454" s="9">
        <v>0</v>
      </c>
      <c r="P454" s="9">
        <v>0</v>
      </c>
      <c r="Q454" s="65"/>
      <c r="R454" s="61"/>
      <c r="S454" s="63"/>
    </row>
    <row r="455" spans="1:19" s="7" customFormat="1" ht="54" customHeight="1">
      <c r="A455" s="56"/>
      <c r="B455" s="56"/>
      <c r="C455" s="56"/>
      <c r="D455" s="58"/>
      <c r="E455" s="44" t="s">
        <v>13</v>
      </c>
      <c r="F455" s="41"/>
      <c r="G455" s="16">
        <f aca="true" t="shared" si="173" ref="G455:P455">G454-G453</f>
        <v>0</v>
      </c>
      <c r="H455" s="9">
        <f t="shared" si="173"/>
        <v>0</v>
      </c>
      <c r="I455" s="9">
        <f t="shared" si="173"/>
        <v>0</v>
      </c>
      <c r="J455" s="9">
        <f t="shared" si="173"/>
        <v>0</v>
      </c>
      <c r="K455" s="9">
        <f t="shared" si="173"/>
        <v>0</v>
      </c>
      <c r="L455" s="9">
        <f t="shared" si="173"/>
        <v>5696</v>
      </c>
      <c r="M455" s="9">
        <f t="shared" si="173"/>
        <v>-5696</v>
      </c>
      <c r="N455" s="9">
        <f t="shared" si="173"/>
        <v>0</v>
      </c>
      <c r="O455" s="9">
        <f t="shared" si="173"/>
        <v>0</v>
      </c>
      <c r="P455" s="9">
        <f t="shared" si="173"/>
        <v>0</v>
      </c>
      <c r="Q455" s="65"/>
      <c r="R455" s="62"/>
      <c r="S455" s="63"/>
    </row>
    <row r="456" spans="1:19" s="7" customFormat="1" ht="61.5" customHeight="1">
      <c r="A456" s="79" t="s">
        <v>396</v>
      </c>
      <c r="B456" s="79" t="s">
        <v>397</v>
      </c>
      <c r="C456" s="79" t="s">
        <v>398</v>
      </c>
      <c r="D456" s="81" t="s">
        <v>399</v>
      </c>
      <c r="E456" s="40" t="s">
        <v>11</v>
      </c>
      <c r="F456" s="34" t="s">
        <v>690</v>
      </c>
      <c r="G456" s="15">
        <f>SUM(H456,K456,N456,O456,P456)</f>
        <v>4898908</v>
      </c>
      <c r="H456" s="15">
        <v>0</v>
      </c>
      <c r="I456" s="15">
        <v>0</v>
      </c>
      <c r="J456" s="15">
        <f>H456-I456</f>
        <v>0</v>
      </c>
      <c r="K456" s="15">
        <v>2598908</v>
      </c>
      <c r="L456" s="15">
        <v>188977</v>
      </c>
      <c r="M456" s="15">
        <f>K456-L456</f>
        <v>2409931</v>
      </c>
      <c r="N456" s="15">
        <v>2300000</v>
      </c>
      <c r="O456" s="15">
        <v>0</v>
      </c>
      <c r="P456" s="15">
        <v>0</v>
      </c>
      <c r="Q456" s="131" t="s">
        <v>236</v>
      </c>
      <c r="R456" s="60"/>
      <c r="S456" s="63" t="s">
        <v>400</v>
      </c>
    </row>
    <row r="457" spans="1:19" s="28" customFormat="1" ht="61.5" customHeight="1">
      <c r="A457" s="80"/>
      <c r="B457" s="80"/>
      <c r="C457" s="80"/>
      <c r="D457" s="81"/>
      <c r="E457" s="40" t="s">
        <v>12</v>
      </c>
      <c r="F457" s="34" t="s">
        <v>690</v>
      </c>
      <c r="G457" s="15">
        <f>SUM(H457,K457,N457,O457,P457)</f>
        <v>4898908</v>
      </c>
      <c r="H457" s="15">
        <v>0</v>
      </c>
      <c r="I457" s="15">
        <v>0</v>
      </c>
      <c r="J457" s="15">
        <f>H457-I457</f>
        <v>0</v>
      </c>
      <c r="K457" s="15">
        <v>2598908</v>
      </c>
      <c r="L457" s="15">
        <v>538018</v>
      </c>
      <c r="M457" s="15">
        <v>2060890</v>
      </c>
      <c r="N457" s="15">
        <v>2300000</v>
      </c>
      <c r="O457" s="15">
        <v>0</v>
      </c>
      <c r="P457" s="15">
        <v>0</v>
      </c>
      <c r="Q457" s="132"/>
      <c r="R457" s="61"/>
      <c r="S457" s="63"/>
    </row>
    <row r="458" spans="1:19" s="7" customFormat="1" ht="40.5" customHeight="1">
      <c r="A458" s="80"/>
      <c r="B458" s="80"/>
      <c r="C458" s="80"/>
      <c r="D458" s="81"/>
      <c r="E458" s="40" t="s">
        <v>13</v>
      </c>
      <c r="F458" s="34"/>
      <c r="G458" s="16">
        <f aca="true" t="shared" si="174" ref="G458:P458">G457-G456</f>
        <v>0</v>
      </c>
      <c r="H458" s="9">
        <f t="shared" si="174"/>
        <v>0</v>
      </c>
      <c r="I458" s="9">
        <f t="shared" si="174"/>
        <v>0</v>
      </c>
      <c r="J458" s="9">
        <f t="shared" si="174"/>
        <v>0</v>
      </c>
      <c r="K458" s="9">
        <f t="shared" si="174"/>
        <v>0</v>
      </c>
      <c r="L458" s="9">
        <f t="shared" si="174"/>
        <v>349041</v>
      </c>
      <c r="M458" s="9">
        <f t="shared" si="174"/>
        <v>-349041</v>
      </c>
      <c r="N458" s="9">
        <f t="shared" si="174"/>
        <v>0</v>
      </c>
      <c r="O458" s="9">
        <f t="shared" si="174"/>
        <v>0</v>
      </c>
      <c r="P458" s="9">
        <f t="shared" si="174"/>
        <v>0</v>
      </c>
      <c r="Q458" s="133"/>
      <c r="R458" s="62"/>
      <c r="S458" s="63"/>
    </row>
    <row r="459" spans="1:19" s="7" customFormat="1" ht="40.5" customHeight="1">
      <c r="A459" s="55" t="s">
        <v>446</v>
      </c>
      <c r="B459" s="55" t="s">
        <v>447</v>
      </c>
      <c r="C459" s="55" t="s">
        <v>448</v>
      </c>
      <c r="D459" s="58" t="s">
        <v>399</v>
      </c>
      <c r="E459" s="40" t="s">
        <v>11</v>
      </c>
      <c r="F459" s="34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59" t="s">
        <v>93</v>
      </c>
      <c r="R459" s="60"/>
      <c r="S459" s="63" t="s">
        <v>400</v>
      </c>
    </row>
    <row r="460" spans="1:19" s="28" customFormat="1" ht="52.5" customHeight="1">
      <c r="A460" s="56"/>
      <c r="B460" s="56"/>
      <c r="C460" s="56"/>
      <c r="D460" s="58"/>
      <c r="E460" s="40" t="s">
        <v>12</v>
      </c>
      <c r="F460" s="33" t="s">
        <v>691</v>
      </c>
      <c r="G460" s="15">
        <f>SUM(H460,K460,N460,O460,P460)</f>
        <v>3490577</v>
      </c>
      <c r="H460" s="9">
        <v>0</v>
      </c>
      <c r="I460" s="9">
        <v>0</v>
      </c>
      <c r="J460" s="9">
        <f>H460-I460</f>
        <v>0</v>
      </c>
      <c r="K460" s="9">
        <v>0</v>
      </c>
      <c r="L460" s="9">
        <v>0</v>
      </c>
      <c r="M460" s="9">
        <f>K460-L460</f>
        <v>0</v>
      </c>
      <c r="N460" s="9">
        <v>2268273</v>
      </c>
      <c r="O460" s="9">
        <v>1222304</v>
      </c>
      <c r="P460" s="9">
        <v>0</v>
      </c>
      <c r="Q460" s="59"/>
      <c r="R460" s="61"/>
      <c r="S460" s="63"/>
    </row>
    <row r="461" spans="1:19" s="7" customFormat="1" ht="39.75" customHeight="1">
      <c r="A461" s="56"/>
      <c r="B461" s="56"/>
      <c r="C461" s="56"/>
      <c r="D461" s="58"/>
      <c r="E461" s="40" t="s">
        <v>13</v>
      </c>
      <c r="F461" s="34"/>
      <c r="G461" s="16">
        <f aca="true" t="shared" si="175" ref="G461:P461">G460-G459</f>
        <v>3490577</v>
      </c>
      <c r="H461" s="9">
        <f t="shared" si="175"/>
        <v>0</v>
      </c>
      <c r="I461" s="9">
        <f t="shared" si="175"/>
        <v>0</v>
      </c>
      <c r="J461" s="9">
        <f t="shared" si="175"/>
        <v>0</v>
      </c>
      <c r="K461" s="9">
        <f t="shared" si="175"/>
        <v>0</v>
      </c>
      <c r="L461" s="9">
        <f t="shared" si="175"/>
        <v>0</v>
      </c>
      <c r="M461" s="9">
        <f t="shared" si="175"/>
        <v>0</v>
      </c>
      <c r="N461" s="9">
        <f t="shared" si="175"/>
        <v>2268273</v>
      </c>
      <c r="O461" s="9">
        <f t="shared" si="175"/>
        <v>1222304</v>
      </c>
      <c r="P461" s="9">
        <f t="shared" si="175"/>
        <v>0</v>
      </c>
      <c r="Q461" s="59"/>
      <c r="R461" s="62"/>
      <c r="S461" s="63"/>
    </row>
    <row r="462" spans="1:19" s="7" customFormat="1" ht="39.75" customHeight="1">
      <c r="A462" s="55" t="s">
        <v>446</v>
      </c>
      <c r="B462" s="55" t="s">
        <v>447</v>
      </c>
      <c r="C462" s="55" t="s">
        <v>449</v>
      </c>
      <c r="D462" s="58" t="s">
        <v>399</v>
      </c>
      <c r="E462" s="40" t="s">
        <v>11</v>
      </c>
      <c r="F462" s="34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59" t="s">
        <v>93</v>
      </c>
      <c r="R462" s="60"/>
      <c r="S462" s="63" t="s">
        <v>400</v>
      </c>
    </row>
    <row r="463" spans="1:19" s="28" customFormat="1" ht="50.25" customHeight="1">
      <c r="A463" s="56"/>
      <c r="B463" s="56"/>
      <c r="C463" s="56"/>
      <c r="D463" s="58"/>
      <c r="E463" s="40" t="s">
        <v>12</v>
      </c>
      <c r="F463" s="33" t="s">
        <v>692</v>
      </c>
      <c r="G463" s="15">
        <f>SUM(H463,K463,N463,O463,P463)</f>
        <v>5434319</v>
      </c>
      <c r="H463" s="9">
        <v>0</v>
      </c>
      <c r="I463" s="9">
        <v>0</v>
      </c>
      <c r="J463" s="9">
        <f>H463-I463</f>
        <v>0</v>
      </c>
      <c r="K463" s="9">
        <v>0</v>
      </c>
      <c r="L463" s="9">
        <v>0</v>
      </c>
      <c r="M463" s="9">
        <f>K463-L463</f>
        <v>0</v>
      </c>
      <c r="N463" s="9">
        <v>1979392</v>
      </c>
      <c r="O463" s="9">
        <v>2000000</v>
      </c>
      <c r="P463" s="9">
        <v>1454927</v>
      </c>
      <c r="Q463" s="59"/>
      <c r="R463" s="61"/>
      <c r="S463" s="63"/>
    </row>
    <row r="464" spans="1:19" s="7" customFormat="1" ht="40.5" customHeight="1">
      <c r="A464" s="56"/>
      <c r="B464" s="56"/>
      <c r="C464" s="56"/>
      <c r="D464" s="58"/>
      <c r="E464" s="40" t="s">
        <v>13</v>
      </c>
      <c r="F464" s="34"/>
      <c r="G464" s="16">
        <f aca="true" t="shared" si="176" ref="G464:P464">G463-G462</f>
        <v>5434319</v>
      </c>
      <c r="H464" s="9">
        <f t="shared" si="176"/>
        <v>0</v>
      </c>
      <c r="I464" s="9">
        <f t="shared" si="176"/>
        <v>0</v>
      </c>
      <c r="J464" s="9">
        <f t="shared" si="176"/>
        <v>0</v>
      </c>
      <c r="K464" s="9">
        <f t="shared" si="176"/>
        <v>0</v>
      </c>
      <c r="L464" s="9">
        <f t="shared" si="176"/>
        <v>0</v>
      </c>
      <c r="M464" s="9">
        <f t="shared" si="176"/>
        <v>0</v>
      </c>
      <c r="N464" s="9">
        <f t="shared" si="176"/>
        <v>1979392</v>
      </c>
      <c r="O464" s="9">
        <f t="shared" si="176"/>
        <v>2000000</v>
      </c>
      <c r="P464" s="9">
        <f t="shared" si="176"/>
        <v>1454927</v>
      </c>
      <c r="Q464" s="59"/>
      <c r="R464" s="62"/>
      <c r="S464" s="63"/>
    </row>
    <row r="465" spans="1:19" s="7" customFormat="1" ht="44.25" customHeight="1">
      <c r="A465" s="55" t="s">
        <v>401</v>
      </c>
      <c r="B465" s="55" t="s">
        <v>402</v>
      </c>
      <c r="C465" s="55" t="s">
        <v>403</v>
      </c>
      <c r="D465" s="57" t="s">
        <v>404</v>
      </c>
      <c r="E465" s="44" t="s">
        <v>59</v>
      </c>
      <c r="F465" s="33" t="s">
        <v>693</v>
      </c>
      <c r="G465" s="15">
        <f>SUM(H465,K465,N465,O465,P465)</f>
        <v>570000</v>
      </c>
      <c r="H465" s="9">
        <v>0</v>
      </c>
      <c r="I465" s="9">
        <v>0</v>
      </c>
      <c r="J465" s="9">
        <f>H465-I465</f>
        <v>0</v>
      </c>
      <c r="K465" s="9">
        <v>570000</v>
      </c>
      <c r="L465" s="9">
        <v>0</v>
      </c>
      <c r="M465" s="9">
        <f>K465-L465</f>
        <v>570000</v>
      </c>
      <c r="N465" s="9">
        <v>0</v>
      </c>
      <c r="O465" s="9">
        <v>0</v>
      </c>
      <c r="P465" s="9">
        <v>0</v>
      </c>
      <c r="Q465" s="65" t="s">
        <v>236</v>
      </c>
      <c r="R465" s="60"/>
      <c r="S465" s="63" t="s">
        <v>405</v>
      </c>
    </row>
    <row r="466" spans="1:19" s="28" customFormat="1" ht="44.25" customHeight="1">
      <c r="A466" s="56"/>
      <c r="B466" s="56"/>
      <c r="C466" s="56"/>
      <c r="D466" s="58"/>
      <c r="E466" s="44" t="s">
        <v>1</v>
      </c>
      <c r="F466" s="33" t="s">
        <v>693</v>
      </c>
      <c r="G466" s="15">
        <f>SUM(H466,K466,N466,O466,P466)</f>
        <v>570000</v>
      </c>
      <c r="H466" s="9">
        <v>0</v>
      </c>
      <c r="I466" s="9">
        <v>0</v>
      </c>
      <c r="J466" s="9">
        <f>H466-I466</f>
        <v>0</v>
      </c>
      <c r="K466" s="9">
        <v>570000</v>
      </c>
      <c r="L466" s="9">
        <v>174663</v>
      </c>
      <c r="M466" s="9">
        <v>395337</v>
      </c>
      <c r="N466" s="9">
        <v>0</v>
      </c>
      <c r="O466" s="9">
        <v>0</v>
      </c>
      <c r="P466" s="9">
        <v>0</v>
      </c>
      <c r="Q466" s="65"/>
      <c r="R466" s="61"/>
      <c r="S466" s="63"/>
    </row>
    <row r="467" spans="1:19" s="7" customFormat="1" ht="40.5" customHeight="1">
      <c r="A467" s="56"/>
      <c r="B467" s="56"/>
      <c r="C467" s="56"/>
      <c r="D467" s="58"/>
      <c r="E467" s="44" t="s">
        <v>13</v>
      </c>
      <c r="F467" s="33"/>
      <c r="G467" s="16">
        <f aca="true" t="shared" si="177" ref="G467:P467">G466-G465</f>
        <v>0</v>
      </c>
      <c r="H467" s="9">
        <f t="shared" si="177"/>
        <v>0</v>
      </c>
      <c r="I467" s="9">
        <f t="shared" si="177"/>
        <v>0</v>
      </c>
      <c r="J467" s="9">
        <f t="shared" si="177"/>
        <v>0</v>
      </c>
      <c r="K467" s="9">
        <f t="shared" si="177"/>
        <v>0</v>
      </c>
      <c r="L467" s="9">
        <f t="shared" si="177"/>
        <v>174663</v>
      </c>
      <c r="M467" s="9">
        <f t="shared" si="177"/>
        <v>-174663</v>
      </c>
      <c r="N467" s="9">
        <f t="shared" si="177"/>
        <v>0</v>
      </c>
      <c r="O467" s="9">
        <f t="shared" si="177"/>
        <v>0</v>
      </c>
      <c r="P467" s="9">
        <f t="shared" si="177"/>
        <v>0</v>
      </c>
      <c r="Q467" s="65"/>
      <c r="R467" s="62"/>
      <c r="S467" s="63"/>
    </row>
    <row r="468" spans="1:19" s="7" customFormat="1" ht="46.5" customHeight="1">
      <c r="A468" s="55" t="s">
        <v>401</v>
      </c>
      <c r="B468" s="55" t="s">
        <v>402</v>
      </c>
      <c r="C468" s="64" t="s">
        <v>406</v>
      </c>
      <c r="D468" s="57" t="s">
        <v>404</v>
      </c>
      <c r="E468" s="45" t="s">
        <v>11</v>
      </c>
      <c r="F468" s="33" t="s">
        <v>694</v>
      </c>
      <c r="G468" s="15">
        <f>SUM(H468,K468,N468,O468,P468)</f>
        <v>1437371</v>
      </c>
      <c r="H468" s="9">
        <v>0</v>
      </c>
      <c r="I468" s="9">
        <v>0</v>
      </c>
      <c r="J468" s="9">
        <f>H468-I468</f>
        <v>0</v>
      </c>
      <c r="K468" s="9">
        <v>1155355</v>
      </c>
      <c r="L468" s="9">
        <v>293487</v>
      </c>
      <c r="M468" s="9">
        <f>K468-L468</f>
        <v>861868</v>
      </c>
      <c r="N468" s="9">
        <v>282016</v>
      </c>
      <c r="O468" s="9">
        <v>0</v>
      </c>
      <c r="P468" s="9">
        <v>0</v>
      </c>
      <c r="Q468" s="59" t="s">
        <v>512</v>
      </c>
      <c r="R468" s="60"/>
      <c r="S468" s="63" t="s">
        <v>405</v>
      </c>
    </row>
    <row r="469" spans="1:19" s="28" customFormat="1" ht="46.5" customHeight="1">
      <c r="A469" s="56"/>
      <c r="B469" s="56"/>
      <c r="C469" s="64"/>
      <c r="D469" s="58"/>
      <c r="E469" s="45" t="s">
        <v>12</v>
      </c>
      <c r="F469" s="33" t="s">
        <v>695</v>
      </c>
      <c r="G469" s="15">
        <f>SUM(H469,K469,N469,O469,P469)</f>
        <v>1437371</v>
      </c>
      <c r="H469" s="9">
        <v>0</v>
      </c>
      <c r="I469" s="9">
        <v>0</v>
      </c>
      <c r="J469" s="9">
        <f>H469-I469</f>
        <v>0</v>
      </c>
      <c r="K469" s="9">
        <v>1155355</v>
      </c>
      <c r="L469" s="9">
        <v>293487</v>
      </c>
      <c r="M469" s="9">
        <f>K469-L469</f>
        <v>861868</v>
      </c>
      <c r="N469" s="9">
        <v>282016</v>
      </c>
      <c r="O469" s="9">
        <v>0</v>
      </c>
      <c r="P469" s="9">
        <v>0</v>
      </c>
      <c r="Q469" s="59"/>
      <c r="R469" s="61"/>
      <c r="S469" s="63"/>
    </row>
    <row r="470" spans="1:19" s="7" customFormat="1" ht="40.5" customHeight="1">
      <c r="A470" s="56"/>
      <c r="B470" s="56"/>
      <c r="C470" s="64"/>
      <c r="D470" s="58"/>
      <c r="E470" s="45" t="s">
        <v>13</v>
      </c>
      <c r="F470" s="41"/>
      <c r="G470" s="16">
        <f aca="true" t="shared" si="178" ref="G470:P470">G469-G468</f>
        <v>0</v>
      </c>
      <c r="H470" s="9">
        <f t="shared" si="178"/>
        <v>0</v>
      </c>
      <c r="I470" s="9">
        <f t="shared" si="178"/>
        <v>0</v>
      </c>
      <c r="J470" s="9">
        <f t="shared" si="178"/>
        <v>0</v>
      </c>
      <c r="K470" s="9">
        <f t="shared" si="178"/>
        <v>0</v>
      </c>
      <c r="L470" s="9">
        <f t="shared" si="178"/>
        <v>0</v>
      </c>
      <c r="M470" s="9">
        <f t="shared" si="178"/>
        <v>0</v>
      </c>
      <c r="N470" s="9">
        <f t="shared" si="178"/>
        <v>0</v>
      </c>
      <c r="O470" s="9">
        <f t="shared" si="178"/>
        <v>0</v>
      </c>
      <c r="P470" s="9">
        <f t="shared" si="178"/>
        <v>0</v>
      </c>
      <c r="Q470" s="59"/>
      <c r="R470" s="62"/>
      <c r="S470" s="63"/>
    </row>
    <row r="471" spans="1:19" s="7" customFormat="1" ht="47.25" customHeight="1">
      <c r="A471" s="55" t="s">
        <v>407</v>
      </c>
      <c r="B471" s="55" t="s">
        <v>408</v>
      </c>
      <c r="C471" s="55" t="s">
        <v>409</v>
      </c>
      <c r="D471" s="57" t="s">
        <v>410</v>
      </c>
      <c r="E471" s="44" t="s">
        <v>59</v>
      </c>
      <c r="F471" s="33" t="s">
        <v>696</v>
      </c>
      <c r="G471" s="15">
        <f>SUM(H471,K471,N471,O471,P471)</f>
        <v>550000</v>
      </c>
      <c r="H471" s="9">
        <v>0</v>
      </c>
      <c r="I471" s="9">
        <v>0</v>
      </c>
      <c r="J471" s="9">
        <f>H471-I471</f>
        <v>0</v>
      </c>
      <c r="K471" s="9">
        <v>550000</v>
      </c>
      <c r="L471" s="9">
        <v>100000</v>
      </c>
      <c r="M471" s="9">
        <f>K471-L471</f>
        <v>450000</v>
      </c>
      <c r="N471" s="9">
        <v>0</v>
      </c>
      <c r="O471" s="9">
        <v>0</v>
      </c>
      <c r="P471" s="9">
        <v>0</v>
      </c>
      <c r="Q471" s="59" t="s">
        <v>513</v>
      </c>
      <c r="R471" s="60"/>
      <c r="S471" s="63" t="s">
        <v>311</v>
      </c>
    </row>
    <row r="472" spans="1:19" s="28" customFormat="1" ht="47.25" customHeight="1">
      <c r="A472" s="56"/>
      <c r="B472" s="56"/>
      <c r="C472" s="56"/>
      <c r="D472" s="58"/>
      <c r="E472" s="44" t="s">
        <v>1</v>
      </c>
      <c r="F472" s="33" t="s">
        <v>411</v>
      </c>
      <c r="G472" s="15">
        <f>SUM(H472,K472,N472,O472,P472)</f>
        <v>550000</v>
      </c>
      <c r="H472" s="9">
        <v>0</v>
      </c>
      <c r="I472" s="9">
        <v>0</v>
      </c>
      <c r="J472" s="9">
        <f>H472-I472</f>
        <v>0</v>
      </c>
      <c r="K472" s="9">
        <v>550000</v>
      </c>
      <c r="L472" s="9">
        <v>209190</v>
      </c>
      <c r="M472" s="9">
        <f>K472-L472</f>
        <v>340810</v>
      </c>
      <c r="N472" s="9">
        <v>0</v>
      </c>
      <c r="O472" s="9">
        <v>0</v>
      </c>
      <c r="P472" s="9">
        <v>0</v>
      </c>
      <c r="Q472" s="59"/>
      <c r="R472" s="61"/>
      <c r="S472" s="63"/>
    </row>
    <row r="473" spans="1:19" s="7" customFormat="1" ht="43.5" customHeight="1">
      <c r="A473" s="56"/>
      <c r="B473" s="56"/>
      <c r="C473" s="56"/>
      <c r="D473" s="58"/>
      <c r="E473" s="44" t="s">
        <v>13</v>
      </c>
      <c r="F473" s="33"/>
      <c r="G473" s="16">
        <f aca="true" t="shared" si="179" ref="G473:P473">G472-G471</f>
        <v>0</v>
      </c>
      <c r="H473" s="9">
        <f t="shared" si="179"/>
        <v>0</v>
      </c>
      <c r="I473" s="9">
        <f t="shared" si="179"/>
        <v>0</v>
      </c>
      <c r="J473" s="9">
        <f t="shared" si="179"/>
        <v>0</v>
      </c>
      <c r="K473" s="9">
        <f t="shared" si="179"/>
        <v>0</v>
      </c>
      <c r="L473" s="9">
        <f t="shared" si="179"/>
        <v>109190</v>
      </c>
      <c r="M473" s="9">
        <f t="shared" si="179"/>
        <v>-109190</v>
      </c>
      <c r="N473" s="9">
        <f t="shared" si="179"/>
        <v>0</v>
      </c>
      <c r="O473" s="9">
        <f t="shared" si="179"/>
        <v>0</v>
      </c>
      <c r="P473" s="9">
        <f t="shared" si="179"/>
        <v>0</v>
      </c>
      <c r="Q473" s="59"/>
      <c r="R473" s="62"/>
      <c r="S473" s="63"/>
    </row>
    <row r="474" spans="1:19" s="7" customFormat="1" ht="43.5" customHeight="1">
      <c r="A474" s="55" t="s">
        <v>407</v>
      </c>
      <c r="B474" s="55" t="s">
        <v>408</v>
      </c>
      <c r="C474" s="55" t="s">
        <v>412</v>
      </c>
      <c r="D474" s="57" t="s">
        <v>410</v>
      </c>
      <c r="E474" s="45" t="s">
        <v>11</v>
      </c>
      <c r="F474" s="33" t="s">
        <v>413</v>
      </c>
      <c r="G474" s="15">
        <f>SUM(H474,K474,N474,O474,P474)</f>
        <v>350000</v>
      </c>
      <c r="H474" s="9">
        <v>0</v>
      </c>
      <c r="I474" s="9">
        <v>0</v>
      </c>
      <c r="J474" s="9">
        <f>H474-I474</f>
        <v>0</v>
      </c>
      <c r="K474" s="9">
        <v>350000</v>
      </c>
      <c r="L474" s="9">
        <v>74850</v>
      </c>
      <c r="M474" s="9">
        <f>K474-L474</f>
        <v>275150</v>
      </c>
      <c r="N474" s="9">
        <v>0</v>
      </c>
      <c r="O474" s="9">
        <v>0</v>
      </c>
      <c r="P474" s="9">
        <v>0</v>
      </c>
      <c r="Q474" s="59" t="s">
        <v>414</v>
      </c>
      <c r="R474" s="60"/>
      <c r="S474" s="63" t="s">
        <v>311</v>
      </c>
    </row>
    <row r="475" spans="1:19" s="28" customFormat="1" ht="43.5" customHeight="1">
      <c r="A475" s="56"/>
      <c r="B475" s="56"/>
      <c r="C475" s="56"/>
      <c r="D475" s="58"/>
      <c r="E475" s="45" t="s">
        <v>12</v>
      </c>
      <c r="F475" s="33" t="s">
        <v>413</v>
      </c>
      <c r="G475" s="15">
        <f>SUM(H475,K475,N475,O475,P475)</f>
        <v>370000</v>
      </c>
      <c r="H475" s="9">
        <v>0</v>
      </c>
      <c r="I475" s="9">
        <v>0</v>
      </c>
      <c r="J475" s="9">
        <f>H475-I475</f>
        <v>0</v>
      </c>
      <c r="K475" s="9">
        <v>350000</v>
      </c>
      <c r="L475" s="9">
        <v>76085</v>
      </c>
      <c r="M475" s="9">
        <f>K475-L475</f>
        <v>273915</v>
      </c>
      <c r="N475" s="9">
        <v>20000</v>
      </c>
      <c r="O475" s="9">
        <v>0</v>
      </c>
      <c r="P475" s="9">
        <v>0</v>
      </c>
      <c r="Q475" s="59"/>
      <c r="R475" s="61"/>
      <c r="S475" s="63"/>
    </row>
    <row r="476" spans="1:19" s="7" customFormat="1" ht="43.5" customHeight="1">
      <c r="A476" s="56"/>
      <c r="B476" s="56"/>
      <c r="C476" s="56"/>
      <c r="D476" s="58"/>
      <c r="E476" s="45" t="s">
        <v>13</v>
      </c>
      <c r="F476" s="33"/>
      <c r="G476" s="16">
        <f aca="true" t="shared" si="180" ref="G476:P476">G475-G474</f>
        <v>20000</v>
      </c>
      <c r="H476" s="9">
        <f t="shared" si="180"/>
        <v>0</v>
      </c>
      <c r="I476" s="9">
        <f t="shared" si="180"/>
        <v>0</v>
      </c>
      <c r="J476" s="9">
        <f t="shared" si="180"/>
        <v>0</v>
      </c>
      <c r="K476" s="9">
        <f t="shared" si="180"/>
        <v>0</v>
      </c>
      <c r="L476" s="9">
        <f t="shared" si="180"/>
        <v>1235</v>
      </c>
      <c r="M476" s="9">
        <f t="shared" si="180"/>
        <v>-1235</v>
      </c>
      <c r="N476" s="9">
        <f t="shared" si="180"/>
        <v>20000</v>
      </c>
      <c r="O476" s="9">
        <f t="shared" si="180"/>
        <v>0</v>
      </c>
      <c r="P476" s="9">
        <f t="shared" si="180"/>
        <v>0</v>
      </c>
      <c r="Q476" s="59"/>
      <c r="R476" s="62"/>
      <c r="S476" s="63"/>
    </row>
    <row r="477" spans="1:19" s="7" customFormat="1" ht="43.5" customHeight="1">
      <c r="A477" s="55" t="s">
        <v>407</v>
      </c>
      <c r="B477" s="55" t="s">
        <v>408</v>
      </c>
      <c r="C477" s="55" t="s">
        <v>415</v>
      </c>
      <c r="D477" s="57" t="s">
        <v>410</v>
      </c>
      <c r="E477" s="45" t="s">
        <v>11</v>
      </c>
      <c r="F477" s="33" t="s">
        <v>416</v>
      </c>
      <c r="G477" s="15">
        <f>SUM(H477,K477,N477,O477,P477)</f>
        <v>551000</v>
      </c>
      <c r="H477" s="9">
        <v>0</v>
      </c>
      <c r="I477" s="9">
        <v>0</v>
      </c>
      <c r="J477" s="9">
        <f>H477-I477</f>
        <v>0</v>
      </c>
      <c r="K477" s="9">
        <v>11000</v>
      </c>
      <c r="L477" s="9">
        <v>0</v>
      </c>
      <c r="M477" s="9">
        <f>K477-L477</f>
        <v>11000</v>
      </c>
      <c r="N477" s="9">
        <v>191368</v>
      </c>
      <c r="O477" s="9">
        <v>348632</v>
      </c>
      <c r="P477" s="9">
        <v>0</v>
      </c>
      <c r="Q477" s="59" t="s">
        <v>417</v>
      </c>
      <c r="R477" s="60"/>
      <c r="S477" s="63" t="s">
        <v>418</v>
      </c>
    </row>
    <row r="478" spans="1:19" s="28" customFormat="1" ht="43.5" customHeight="1">
      <c r="A478" s="56"/>
      <c r="B478" s="56"/>
      <c r="C478" s="56"/>
      <c r="D478" s="58"/>
      <c r="E478" s="45" t="s">
        <v>12</v>
      </c>
      <c r="F478" s="33" t="s">
        <v>416</v>
      </c>
      <c r="G478" s="15">
        <f>SUM(H478,K478,N478,O478,P478)</f>
        <v>551000</v>
      </c>
      <c r="H478" s="9">
        <v>0</v>
      </c>
      <c r="I478" s="9">
        <v>0</v>
      </c>
      <c r="J478" s="9">
        <f>H478-I478</f>
        <v>0</v>
      </c>
      <c r="K478" s="9">
        <v>11000</v>
      </c>
      <c r="L478" s="9">
        <v>11000</v>
      </c>
      <c r="M478" s="9">
        <f>K478-L478</f>
        <v>0</v>
      </c>
      <c r="N478" s="9">
        <v>191368</v>
      </c>
      <c r="O478" s="9">
        <v>348632</v>
      </c>
      <c r="P478" s="9">
        <v>0</v>
      </c>
      <c r="Q478" s="59"/>
      <c r="R478" s="61"/>
      <c r="S478" s="63"/>
    </row>
    <row r="479" spans="1:19" s="7" customFormat="1" ht="43.5" customHeight="1">
      <c r="A479" s="56"/>
      <c r="B479" s="56"/>
      <c r="C479" s="56"/>
      <c r="D479" s="58"/>
      <c r="E479" s="45" t="s">
        <v>13</v>
      </c>
      <c r="F479" s="33"/>
      <c r="G479" s="16">
        <f aca="true" t="shared" si="181" ref="G479:P479">G478-G477</f>
        <v>0</v>
      </c>
      <c r="H479" s="9">
        <f t="shared" si="181"/>
        <v>0</v>
      </c>
      <c r="I479" s="9">
        <f t="shared" si="181"/>
        <v>0</v>
      </c>
      <c r="J479" s="9">
        <f t="shared" si="181"/>
        <v>0</v>
      </c>
      <c r="K479" s="9">
        <f t="shared" si="181"/>
        <v>0</v>
      </c>
      <c r="L479" s="9">
        <f t="shared" si="181"/>
        <v>11000</v>
      </c>
      <c r="M479" s="9">
        <f t="shared" si="181"/>
        <v>-11000</v>
      </c>
      <c r="N479" s="9">
        <f t="shared" si="181"/>
        <v>0</v>
      </c>
      <c r="O479" s="9">
        <f t="shared" si="181"/>
        <v>0</v>
      </c>
      <c r="P479" s="9">
        <f t="shared" si="181"/>
        <v>0</v>
      </c>
      <c r="Q479" s="59"/>
      <c r="R479" s="62"/>
      <c r="S479" s="63"/>
    </row>
    <row r="480" spans="1:19" s="7" customFormat="1" ht="45" customHeight="1">
      <c r="A480" s="55" t="s">
        <v>407</v>
      </c>
      <c r="B480" s="55" t="s">
        <v>408</v>
      </c>
      <c r="C480" s="55" t="s">
        <v>419</v>
      </c>
      <c r="D480" s="57" t="s">
        <v>410</v>
      </c>
      <c r="E480" s="45" t="s">
        <v>11</v>
      </c>
      <c r="F480" s="33" t="s">
        <v>420</v>
      </c>
      <c r="G480" s="15">
        <f>SUM(H480,K480,N480,O480,P480)</f>
        <v>550000</v>
      </c>
      <c r="H480" s="9">
        <v>0</v>
      </c>
      <c r="I480" s="9">
        <v>0</v>
      </c>
      <c r="J480" s="9">
        <f>H480-I480</f>
        <v>0</v>
      </c>
      <c r="K480" s="9">
        <v>10632</v>
      </c>
      <c r="L480" s="9">
        <v>9850</v>
      </c>
      <c r="M480" s="9">
        <f>K480-L480</f>
        <v>782</v>
      </c>
      <c r="N480" s="9">
        <v>302160</v>
      </c>
      <c r="O480" s="9">
        <v>237208</v>
      </c>
      <c r="P480" s="9">
        <v>0</v>
      </c>
      <c r="Q480" s="59" t="s">
        <v>450</v>
      </c>
      <c r="R480" s="60"/>
      <c r="S480" s="63" t="s">
        <v>418</v>
      </c>
    </row>
    <row r="481" spans="1:19" s="28" customFormat="1" ht="45" customHeight="1">
      <c r="A481" s="56"/>
      <c r="B481" s="56"/>
      <c r="C481" s="56"/>
      <c r="D481" s="58"/>
      <c r="E481" s="45" t="s">
        <v>12</v>
      </c>
      <c r="F481" s="33" t="s">
        <v>420</v>
      </c>
      <c r="G481" s="15">
        <f>SUM(H481,K481,N481,O481,P481)</f>
        <v>550000</v>
      </c>
      <c r="H481" s="9">
        <v>0</v>
      </c>
      <c r="I481" s="9">
        <v>0</v>
      </c>
      <c r="J481" s="9">
        <f>H481-I481</f>
        <v>0</v>
      </c>
      <c r="K481" s="9">
        <v>10632</v>
      </c>
      <c r="L481" s="9">
        <v>10632</v>
      </c>
      <c r="M481" s="9">
        <f>K481-L481</f>
        <v>0</v>
      </c>
      <c r="N481" s="9">
        <v>302160</v>
      </c>
      <c r="O481" s="9">
        <v>237208</v>
      </c>
      <c r="P481" s="9">
        <v>0</v>
      </c>
      <c r="Q481" s="59"/>
      <c r="R481" s="61"/>
      <c r="S481" s="63"/>
    </row>
    <row r="482" spans="1:19" s="7" customFormat="1" ht="45" customHeight="1">
      <c r="A482" s="56"/>
      <c r="B482" s="56"/>
      <c r="C482" s="56"/>
      <c r="D482" s="58"/>
      <c r="E482" s="45" t="s">
        <v>13</v>
      </c>
      <c r="F482" s="33"/>
      <c r="G482" s="16">
        <f aca="true" t="shared" si="182" ref="G482:P482">G481-G480</f>
        <v>0</v>
      </c>
      <c r="H482" s="9">
        <f t="shared" si="182"/>
        <v>0</v>
      </c>
      <c r="I482" s="9">
        <f t="shared" si="182"/>
        <v>0</v>
      </c>
      <c r="J482" s="9">
        <f t="shared" si="182"/>
        <v>0</v>
      </c>
      <c r="K482" s="9">
        <f t="shared" si="182"/>
        <v>0</v>
      </c>
      <c r="L482" s="9">
        <f t="shared" si="182"/>
        <v>782</v>
      </c>
      <c r="M482" s="9">
        <f t="shared" si="182"/>
        <v>-782</v>
      </c>
      <c r="N482" s="9">
        <f t="shared" si="182"/>
        <v>0</v>
      </c>
      <c r="O482" s="9">
        <f t="shared" si="182"/>
        <v>0</v>
      </c>
      <c r="P482" s="9">
        <f t="shared" si="182"/>
        <v>0</v>
      </c>
      <c r="Q482" s="59"/>
      <c r="R482" s="62"/>
      <c r="S482" s="63"/>
    </row>
    <row r="483" spans="1:19" s="7" customFormat="1" ht="45" customHeight="1">
      <c r="A483" s="55" t="s">
        <v>451</v>
      </c>
      <c r="B483" s="55" t="s">
        <v>452</v>
      </c>
      <c r="C483" s="55" t="s">
        <v>453</v>
      </c>
      <c r="D483" s="57" t="s">
        <v>410</v>
      </c>
      <c r="E483" s="44" t="s">
        <v>59</v>
      </c>
      <c r="F483" s="33"/>
      <c r="G483" s="15"/>
      <c r="H483" s="9"/>
      <c r="I483" s="9"/>
      <c r="J483" s="9"/>
      <c r="K483" s="9"/>
      <c r="L483" s="9"/>
      <c r="M483" s="9"/>
      <c r="N483" s="9"/>
      <c r="O483" s="9"/>
      <c r="P483" s="9"/>
      <c r="Q483" s="59" t="s">
        <v>455</v>
      </c>
      <c r="R483" s="60"/>
      <c r="S483" s="63" t="s">
        <v>311</v>
      </c>
    </row>
    <row r="484" spans="1:19" s="28" customFormat="1" ht="45" customHeight="1">
      <c r="A484" s="56"/>
      <c r="B484" s="56"/>
      <c r="C484" s="56"/>
      <c r="D484" s="58"/>
      <c r="E484" s="44" t="s">
        <v>1</v>
      </c>
      <c r="F484" s="33" t="s">
        <v>454</v>
      </c>
      <c r="G484" s="15">
        <f>SUM(H484,K484,N484,O484,P484)</f>
        <v>1820000</v>
      </c>
      <c r="H484" s="9">
        <v>0</v>
      </c>
      <c r="I484" s="9">
        <v>0</v>
      </c>
      <c r="J484" s="9">
        <f>H484-I484</f>
        <v>0</v>
      </c>
      <c r="K484" s="9">
        <v>0</v>
      </c>
      <c r="L484" s="9">
        <v>0</v>
      </c>
      <c r="M484" s="9">
        <f>K484-L484</f>
        <v>0</v>
      </c>
      <c r="N484" s="9">
        <v>1200000</v>
      </c>
      <c r="O484" s="9">
        <v>620000</v>
      </c>
      <c r="P484" s="9">
        <v>0</v>
      </c>
      <c r="Q484" s="59"/>
      <c r="R484" s="61"/>
      <c r="S484" s="63"/>
    </row>
    <row r="485" spans="1:19" s="7" customFormat="1" ht="45" customHeight="1">
      <c r="A485" s="56"/>
      <c r="B485" s="56"/>
      <c r="C485" s="56"/>
      <c r="D485" s="58"/>
      <c r="E485" s="44" t="s">
        <v>13</v>
      </c>
      <c r="F485" s="33"/>
      <c r="G485" s="16">
        <f aca="true" t="shared" si="183" ref="G485:P485">G484-G483</f>
        <v>1820000</v>
      </c>
      <c r="H485" s="9">
        <f t="shared" si="183"/>
        <v>0</v>
      </c>
      <c r="I485" s="9">
        <f t="shared" si="183"/>
        <v>0</v>
      </c>
      <c r="J485" s="9">
        <f t="shared" si="183"/>
        <v>0</v>
      </c>
      <c r="K485" s="9">
        <f t="shared" si="183"/>
        <v>0</v>
      </c>
      <c r="L485" s="9">
        <f t="shared" si="183"/>
        <v>0</v>
      </c>
      <c r="M485" s="9">
        <f t="shared" si="183"/>
        <v>0</v>
      </c>
      <c r="N485" s="9">
        <f t="shared" si="183"/>
        <v>1200000</v>
      </c>
      <c r="O485" s="9">
        <f t="shared" si="183"/>
        <v>620000</v>
      </c>
      <c r="P485" s="9">
        <f t="shared" si="183"/>
        <v>0</v>
      </c>
      <c r="Q485" s="59"/>
      <c r="R485" s="62"/>
      <c r="S485" s="63"/>
    </row>
    <row r="486" spans="1:19" s="7" customFormat="1" ht="45" customHeight="1">
      <c r="A486" s="90" t="s">
        <v>421</v>
      </c>
      <c r="B486" s="91" t="s">
        <v>422</v>
      </c>
      <c r="C486" s="64" t="s">
        <v>423</v>
      </c>
      <c r="D486" s="57" t="s">
        <v>424</v>
      </c>
      <c r="E486" s="44" t="s">
        <v>59</v>
      </c>
      <c r="F486" s="33" t="s">
        <v>425</v>
      </c>
      <c r="G486" s="15">
        <f>SUM(H486,K486,N486,O486,P486)</f>
        <v>1294504</v>
      </c>
      <c r="H486" s="9">
        <v>0</v>
      </c>
      <c r="I486" s="9">
        <v>0</v>
      </c>
      <c r="J486" s="9">
        <f>H486-I486</f>
        <v>0</v>
      </c>
      <c r="K486" s="9">
        <v>926876</v>
      </c>
      <c r="L486" s="9">
        <v>39687</v>
      </c>
      <c r="M486" s="9">
        <f>K486-L486</f>
        <v>887189</v>
      </c>
      <c r="N486" s="9">
        <v>367628</v>
      </c>
      <c r="O486" s="9">
        <v>0</v>
      </c>
      <c r="P486" s="9">
        <v>0</v>
      </c>
      <c r="Q486" s="59" t="s">
        <v>578</v>
      </c>
      <c r="R486" s="60"/>
      <c r="S486" s="63" t="s">
        <v>311</v>
      </c>
    </row>
    <row r="487" spans="1:19" s="28" customFormat="1" ht="45" customHeight="1">
      <c r="A487" s="91"/>
      <c r="B487" s="91"/>
      <c r="C487" s="64"/>
      <c r="D487" s="58"/>
      <c r="E487" s="44" t="s">
        <v>1</v>
      </c>
      <c r="F487" s="33" t="s">
        <v>697</v>
      </c>
      <c r="G487" s="15">
        <f>SUM(H487,K487,N487,O487,P487)</f>
        <v>2064504</v>
      </c>
      <c r="H487" s="9">
        <v>0</v>
      </c>
      <c r="I487" s="9">
        <v>0</v>
      </c>
      <c r="J487" s="9">
        <f>H487-I487</f>
        <v>0</v>
      </c>
      <c r="K487" s="9">
        <v>926876</v>
      </c>
      <c r="L487" s="9">
        <v>122092</v>
      </c>
      <c r="M487" s="9">
        <f>K487-L487</f>
        <v>804784</v>
      </c>
      <c r="N487" s="9">
        <v>1137628</v>
      </c>
      <c r="O487" s="9">
        <v>0</v>
      </c>
      <c r="P487" s="9">
        <v>0</v>
      </c>
      <c r="Q487" s="59"/>
      <c r="R487" s="61"/>
      <c r="S487" s="63"/>
    </row>
    <row r="488" spans="1:19" s="7" customFormat="1" ht="45" customHeight="1">
      <c r="A488" s="91"/>
      <c r="B488" s="91"/>
      <c r="C488" s="64"/>
      <c r="D488" s="58"/>
      <c r="E488" s="44" t="s">
        <v>13</v>
      </c>
      <c r="F488" s="33"/>
      <c r="G488" s="16">
        <f aca="true" t="shared" si="184" ref="G488:P488">G487-G486</f>
        <v>770000</v>
      </c>
      <c r="H488" s="9">
        <f t="shared" si="184"/>
        <v>0</v>
      </c>
      <c r="I488" s="9">
        <f t="shared" si="184"/>
        <v>0</v>
      </c>
      <c r="J488" s="9">
        <f t="shared" si="184"/>
        <v>0</v>
      </c>
      <c r="K488" s="9">
        <f t="shared" si="184"/>
        <v>0</v>
      </c>
      <c r="L488" s="9">
        <f t="shared" si="184"/>
        <v>82405</v>
      </c>
      <c r="M488" s="9">
        <f t="shared" si="184"/>
        <v>-82405</v>
      </c>
      <c r="N488" s="9">
        <f t="shared" si="184"/>
        <v>770000</v>
      </c>
      <c r="O488" s="9">
        <f t="shared" si="184"/>
        <v>0</v>
      </c>
      <c r="P488" s="9">
        <f t="shared" si="184"/>
        <v>0</v>
      </c>
      <c r="Q488" s="59"/>
      <c r="R488" s="62"/>
      <c r="S488" s="63"/>
    </row>
    <row r="489" spans="1:19" s="7" customFormat="1" ht="45" customHeight="1">
      <c r="A489" s="90" t="s">
        <v>421</v>
      </c>
      <c r="B489" s="91" t="s">
        <v>422</v>
      </c>
      <c r="C489" s="64" t="s">
        <v>426</v>
      </c>
      <c r="D489" s="57" t="s">
        <v>424</v>
      </c>
      <c r="E489" s="45" t="s">
        <v>11</v>
      </c>
      <c r="F489" s="33" t="s">
        <v>427</v>
      </c>
      <c r="G489" s="15">
        <f>SUM(H489,K489,N489,O489,P489)</f>
        <v>1140000</v>
      </c>
      <c r="H489" s="9">
        <v>0</v>
      </c>
      <c r="I489" s="9">
        <v>0</v>
      </c>
      <c r="J489" s="9">
        <f>H489-I489</f>
        <v>0</v>
      </c>
      <c r="K489" s="9">
        <v>466136</v>
      </c>
      <c r="L489" s="9">
        <v>311477</v>
      </c>
      <c r="M489" s="9">
        <f>K489-L489</f>
        <v>154659</v>
      </c>
      <c r="N489" s="9">
        <v>0</v>
      </c>
      <c r="O489" s="9">
        <v>673864</v>
      </c>
      <c r="P489" s="9">
        <v>0</v>
      </c>
      <c r="Q489" s="65" t="s">
        <v>579</v>
      </c>
      <c r="R489" s="27"/>
      <c r="S489" s="63" t="s">
        <v>311</v>
      </c>
    </row>
    <row r="490" spans="1:19" s="28" customFormat="1" ht="52.5" customHeight="1">
      <c r="A490" s="91"/>
      <c r="B490" s="91"/>
      <c r="C490" s="64"/>
      <c r="D490" s="58"/>
      <c r="E490" s="45" t="s">
        <v>12</v>
      </c>
      <c r="F490" s="33" t="s">
        <v>427</v>
      </c>
      <c r="G490" s="15">
        <f>SUM(H490,K490,N490,O490,P490)</f>
        <v>1180609</v>
      </c>
      <c r="H490" s="9">
        <v>0</v>
      </c>
      <c r="I490" s="9">
        <v>0</v>
      </c>
      <c r="J490" s="9">
        <f>H490-I490</f>
        <v>0</v>
      </c>
      <c r="K490" s="9">
        <v>466136</v>
      </c>
      <c r="L490" s="9">
        <v>440825</v>
      </c>
      <c r="M490" s="9">
        <f>K490-L490</f>
        <v>25311</v>
      </c>
      <c r="N490" s="9">
        <v>714473</v>
      </c>
      <c r="O490" s="9">
        <v>0</v>
      </c>
      <c r="P490" s="9">
        <v>0</v>
      </c>
      <c r="Q490" s="65"/>
      <c r="R490" s="27"/>
      <c r="S490" s="63"/>
    </row>
    <row r="491" spans="1:19" s="7" customFormat="1" ht="39.75" customHeight="1">
      <c r="A491" s="91"/>
      <c r="B491" s="91"/>
      <c r="C491" s="64"/>
      <c r="D491" s="58"/>
      <c r="E491" s="45" t="s">
        <v>13</v>
      </c>
      <c r="F491" s="41"/>
      <c r="G491" s="16">
        <f aca="true" t="shared" si="185" ref="G491:P491">G490-G489</f>
        <v>40609</v>
      </c>
      <c r="H491" s="9">
        <f t="shared" si="185"/>
        <v>0</v>
      </c>
      <c r="I491" s="9">
        <f t="shared" si="185"/>
        <v>0</v>
      </c>
      <c r="J491" s="9">
        <f t="shared" si="185"/>
        <v>0</v>
      </c>
      <c r="K491" s="9">
        <f t="shared" si="185"/>
        <v>0</v>
      </c>
      <c r="L491" s="9">
        <f t="shared" si="185"/>
        <v>129348</v>
      </c>
      <c r="M491" s="9">
        <f t="shared" si="185"/>
        <v>-129348</v>
      </c>
      <c r="N491" s="9">
        <f t="shared" si="185"/>
        <v>714473</v>
      </c>
      <c r="O491" s="9">
        <f t="shared" si="185"/>
        <v>-673864</v>
      </c>
      <c r="P491" s="9">
        <f t="shared" si="185"/>
        <v>0</v>
      </c>
      <c r="Q491" s="65"/>
      <c r="R491" s="27"/>
      <c r="S491" s="63"/>
    </row>
    <row r="492" spans="1:19" s="7" customFormat="1" ht="45" customHeight="1">
      <c r="A492" s="55" t="s">
        <v>428</v>
      </c>
      <c r="B492" s="55" t="s">
        <v>429</v>
      </c>
      <c r="C492" s="55" t="s">
        <v>430</v>
      </c>
      <c r="D492" s="57" t="s">
        <v>424</v>
      </c>
      <c r="E492" s="44" t="s">
        <v>11</v>
      </c>
      <c r="F492" s="33" t="s">
        <v>431</v>
      </c>
      <c r="G492" s="15">
        <f>SUM(H492,K492,N492,O492,P492)</f>
        <v>833440</v>
      </c>
      <c r="H492" s="9">
        <v>0</v>
      </c>
      <c r="I492" s="9">
        <v>0</v>
      </c>
      <c r="J492" s="9">
        <v>0</v>
      </c>
      <c r="K492" s="9">
        <v>433440</v>
      </c>
      <c r="L492" s="9">
        <v>24288</v>
      </c>
      <c r="M492" s="9">
        <v>409152</v>
      </c>
      <c r="N492" s="9">
        <v>400000</v>
      </c>
      <c r="O492" s="9">
        <v>0</v>
      </c>
      <c r="P492" s="9">
        <v>0</v>
      </c>
      <c r="Q492" s="59" t="s">
        <v>456</v>
      </c>
      <c r="R492" s="27"/>
      <c r="S492" s="17"/>
    </row>
    <row r="493" spans="1:19" s="28" customFormat="1" ht="45" customHeight="1">
      <c r="A493" s="56"/>
      <c r="B493" s="56"/>
      <c r="C493" s="56"/>
      <c r="D493" s="58"/>
      <c r="E493" s="44" t="s">
        <v>12</v>
      </c>
      <c r="F493" s="33" t="s">
        <v>698</v>
      </c>
      <c r="G493" s="15">
        <f>SUM(H493,K493,N493,O493,P493)</f>
        <v>833440</v>
      </c>
      <c r="H493" s="9">
        <v>0</v>
      </c>
      <c r="I493" s="9">
        <v>0</v>
      </c>
      <c r="J493" s="9">
        <f>H493-I493</f>
        <v>0</v>
      </c>
      <c r="K493" s="9">
        <v>433440</v>
      </c>
      <c r="L493" s="9">
        <v>39913</v>
      </c>
      <c r="M493" s="9">
        <f>K493-L493</f>
        <v>393527</v>
      </c>
      <c r="N493" s="9">
        <v>400000</v>
      </c>
      <c r="O493" s="9">
        <v>0</v>
      </c>
      <c r="P493" s="9">
        <v>0</v>
      </c>
      <c r="Q493" s="59"/>
      <c r="R493" s="27"/>
      <c r="S493" s="17"/>
    </row>
    <row r="494" spans="1:19" s="7" customFormat="1" ht="45" customHeight="1">
      <c r="A494" s="56"/>
      <c r="B494" s="56"/>
      <c r="C494" s="56"/>
      <c r="D494" s="58"/>
      <c r="E494" s="44" t="s">
        <v>13</v>
      </c>
      <c r="F494" s="33"/>
      <c r="G494" s="16">
        <f aca="true" t="shared" si="186" ref="G494:P494">G493-G492</f>
        <v>0</v>
      </c>
      <c r="H494" s="9">
        <f t="shared" si="186"/>
        <v>0</v>
      </c>
      <c r="I494" s="9">
        <f t="shared" si="186"/>
        <v>0</v>
      </c>
      <c r="J494" s="9">
        <f t="shared" si="186"/>
        <v>0</v>
      </c>
      <c r="K494" s="9">
        <f t="shared" si="186"/>
        <v>0</v>
      </c>
      <c r="L494" s="9">
        <f t="shared" si="186"/>
        <v>15625</v>
      </c>
      <c r="M494" s="9">
        <f t="shared" si="186"/>
        <v>-15625</v>
      </c>
      <c r="N494" s="9">
        <f t="shared" si="186"/>
        <v>0</v>
      </c>
      <c r="O494" s="9">
        <f t="shared" si="186"/>
        <v>0</v>
      </c>
      <c r="P494" s="9">
        <f t="shared" si="186"/>
        <v>0</v>
      </c>
      <c r="Q494" s="59"/>
      <c r="R494" s="27"/>
      <c r="S494" s="17"/>
    </row>
    <row r="495" spans="1:19" s="7" customFormat="1" ht="45" customHeight="1">
      <c r="A495" s="55" t="s">
        <v>428</v>
      </c>
      <c r="B495" s="55" t="s">
        <v>429</v>
      </c>
      <c r="C495" s="64" t="s">
        <v>432</v>
      </c>
      <c r="D495" s="57" t="s">
        <v>424</v>
      </c>
      <c r="E495" s="45" t="s">
        <v>11</v>
      </c>
      <c r="F495" s="33" t="s">
        <v>433</v>
      </c>
      <c r="G495" s="15">
        <f>SUM(H495,K495,N495,O495,P495)</f>
        <v>834160</v>
      </c>
      <c r="H495" s="9">
        <v>0</v>
      </c>
      <c r="I495" s="9">
        <v>0</v>
      </c>
      <c r="J495" s="9">
        <v>0</v>
      </c>
      <c r="K495" s="9">
        <v>431280</v>
      </c>
      <c r="L495" s="9">
        <v>0</v>
      </c>
      <c r="M495" s="9">
        <v>431280</v>
      </c>
      <c r="N495" s="9">
        <v>402880</v>
      </c>
      <c r="O495" s="9">
        <v>0</v>
      </c>
      <c r="P495" s="9">
        <v>0</v>
      </c>
      <c r="Q495" s="59" t="s">
        <v>458</v>
      </c>
      <c r="R495" s="27"/>
      <c r="S495" s="17"/>
    </row>
    <row r="496" spans="1:19" s="28" customFormat="1" ht="45" customHeight="1">
      <c r="A496" s="56"/>
      <c r="B496" s="56"/>
      <c r="C496" s="64"/>
      <c r="D496" s="58"/>
      <c r="E496" s="45" t="s">
        <v>12</v>
      </c>
      <c r="F496" s="33" t="s">
        <v>457</v>
      </c>
      <c r="G496" s="15">
        <f>SUM(H496,K496,N496,O496,P496)</f>
        <v>834160</v>
      </c>
      <c r="H496" s="9">
        <v>0</v>
      </c>
      <c r="I496" s="9">
        <v>0</v>
      </c>
      <c r="J496" s="9">
        <f>H496-I496</f>
        <v>0</v>
      </c>
      <c r="K496" s="9">
        <v>431280</v>
      </c>
      <c r="L496" s="9">
        <v>0</v>
      </c>
      <c r="M496" s="9">
        <f>K496-L496</f>
        <v>431280</v>
      </c>
      <c r="N496" s="9">
        <v>402880</v>
      </c>
      <c r="O496" s="9">
        <v>0</v>
      </c>
      <c r="P496" s="9">
        <v>0</v>
      </c>
      <c r="Q496" s="59"/>
      <c r="R496" s="27"/>
      <c r="S496" s="17"/>
    </row>
    <row r="497" spans="1:19" s="7" customFormat="1" ht="45" customHeight="1">
      <c r="A497" s="56"/>
      <c r="B497" s="56"/>
      <c r="C497" s="64"/>
      <c r="D497" s="58"/>
      <c r="E497" s="45" t="s">
        <v>13</v>
      </c>
      <c r="F497" s="41"/>
      <c r="G497" s="16">
        <f aca="true" t="shared" si="187" ref="G497:P497">G496-G495</f>
        <v>0</v>
      </c>
      <c r="H497" s="9">
        <f t="shared" si="187"/>
        <v>0</v>
      </c>
      <c r="I497" s="9">
        <f t="shared" si="187"/>
        <v>0</v>
      </c>
      <c r="J497" s="9">
        <f t="shared" si="187"/>
        <v>0</v>
      </c>
      <c r="K497" s="9">
        <f t="shared" si="187"/>
        <v>0</v>
      </c>
      <c r="L497" s="9">
        <f t="shared" si="187"/>
        <v>0</v>
      </c>
      <c r="M497" s="9">
        <f t="shared" si="187"/>
        <v>0</v>
      </c>
      <c r="N497" s="9">
        <f t="shared" si="187"/>
        <v>0</v>
      </c>
      <c r="O497" s="9">
        <f t="shared" si="187"/>
        <v>0</v>
      </c>
      <c r="P497" s="9">
        <f t="shared" si="187"/>
        <v>0</v>
      </c>
      <c r="Q497" s="59"/>
      <c r="R497" s="27"/>
      <c r="S497" s="17"/>
    </row>
  </sheetData>
  <autoFilter ref="A5:S497"/>
  <mergeCells count="1075">
    <mergeCell ref="A66:A68"/>
    <mergeCell ref="B66:B68"/>
    <mergeCell ref="C66:C68"/>
    <mergeCell ref="D66:D68"/>
    <mergeCell ref="Q66:Q68"/>
    <mergeCell ref="R66:R68"/>
    <mergeCell ref="S66:S68"/>
    <mergeCell ref="A492:A494"/>
    <mergeCell ref="B492:B494"/>
    <mergeCell ref="C492:C494"/>
    <mergeCell ref="D492:D494"/>
    <mergeCell ref="Q492:Q494"/>
    <mergeCell ref="A495:A497"/>
    <mergeCell ref="B495:B497"/>
    <mergeCell ref="C495:C497"/>
    <mergeCell ref="D495:D497"/>
    <mergeCell ref="Q495:Q497"/>
    <mergeCell ref="S486:S488"/>
    <mergeCell ref="A489:A491"/>
    <mergeCell ref="B489:B491"/>
    <mergeCell ref="C489:C491"/>
    <mergeCell ref="D489:D491"/>
    <mergeCell ref="Q489:Q491"/>
    <mergeCell ref="S489:S491"/>
    <mergeCell ref="A486:A488"/>
    <mergeCell ref="B486:B488"/>
    <mergeCell ref="C486:C488"/>
    <mergeCell ref="D486:D488"/>
    <mergeCell ref="Q486:Q488"/>
    <mergeCell ref="R486:R488"/>
    <mergeCell ref="D477:D479"/>
    <mergeCell ref="Q477:Q479"/>
    <mergeCell ref="R477:R479"/>
    <mergeCell ref="S471:S473"/>
    <mergeCell ref="A474:A476"/>
    <mergeCell ref="B474:B476"/>
    <mergeCell ref="C474:C476"/>
    <mergeCell ref="D474:D476"/>
    <mergeCell ref="Q474:Q476"/>
    <mergeCell ref="R474:R476"/>
    <mergeCell ref="S474:S476"/>
    <mergeCell ref="A471:A473"/>
    <mergeCell ref="B471:B473"/>
    <mergeCell ref="C471:C473"/>
    <mergeCell ref="D471:D473"/>
    <mergeCell ref="Q471:Q473"/>
    <mergeCell ref="R471:R473"/>
    <mergeCell ref="S453:S455"/>
    <mergeCell ref="A462:A464"/>
    <mergeCell ref="B462:B464"/>
    <mergeCell ref="C462:C464"/>
    <mergeCell ref="D462:D464"/>
    <mergeCell ref="Q462:Q464"/>
    <mergeCell ref="R462:R464"/>
    <mergeCell ref="S462:S464"/>
    <mergeCell ref="A453:A455"/>
    <mergeCell ref="B453:B455"/>
    <mergeCell ref="C453:C455"/>
    <mergeCell ref="D453:D455"/>
    <mergeCell ref="Q453:Q455"/>
    <mergeCell ref="R453:R455"/>
    <mergeCell ref="A459:A461"/>
    <mergeCell ref="B459:B461"/>
    <mergeCell ref="C459:C461"/>
    <mergeCell ref="D459:D461"/>
    <mergeCell ref="Q459:Q461"/>
    <mergeCell ref="R459:R461"/>
    <mergeCell ref="S459:S461"/>
    <mergeCell ref="A456:A458"/>
    <mergeCell ref="B456:B458"/>
    <mergeCell ref="C456:C458"/>
    <mergeCell ref="D456:D458"/>
    <mergeCell ref="Q456:Q458"/>
    <mergeCell ref="R456:R458"/>
    <mergeCell ref="S456:S458"/>
    <mergeCell ref="S447:S449"/>
    <mergeCell ref="A450:A452"/>
    <mergeCell ref="B450:B452"/>
    <mergeCell ref="C450:C452"/>
    <mergeCell ref="D450:D452"/>
    <mergeCell ref="Q450:Q452"/>
    <mergeCell ref="R450:R452"/>
    <mergeCell ref="S450:S452"/>
    <mergeCell ref="A447:A449"/>
    <mergeCell ref="B447:B449"/>
    <mergeCell ref="C447:C449"/>
    <mergeCell ref="D447:D449"/>
    <mergeCell ref="Q447:Q449"/>
    <mergeCell ref="R447:R449"/>
    <mergeCell ref="A444:A446"/>
    <mergeCell ref="B444:B446"/>
    <mergeCell ref="C444:C446"/>
    <mergeCell ref="D444:D446"/>
    <mergeCell ref="Q444:Q446"/>
    <mergeCell ref="R444:R446"/>
    <mergeCell ref="S438:S440"/>
    <mergeCell ref="A441:A443"/>
    <mergeCell ref="B441:B443"/>
    <mergeCell ref="C441:C443"/>
    <mergeCell ref="D441:D443"/>
    <mergeCell ref="Q441:Q443"/>
    <mergeCell ref="R441:R443"/>
    <mergeCell ref="S441:S443"/>
    <mergeCell ref="A438:A440"/>
    <mergeCell ref="B438:B440"/>
    <mergeCell ref="C438:C440"/>
    <mergeCell ref="D438:D440"/>
    <mergeCell ref="Q438:Q440"/>
    <mergeCell ref="R438:R440"/>
    <mergeCell ref="A435:A437"/>
    <mergeCell ref="B435:B437"/>
    <mergeCell ref="C435:C437"/>
    <mergeCell ref="D435:D437"/>
    <mergeCell ref="Q435:Q437"/>
    <mergeCell ref="R435:R437"/>
    <mergeCell ref="S429:S431"/>
    <mergeCell ref="A432:A434"/>
    <mergeCell ref="B432:B434"/>
    <mergeCell ref="C432:C434"/>
    <mergeCell ref="D432:D434"/>
    <mergeCell ref="Q432:Q434"/>
    <mergeCell ref="R432:R434"/>
    <mergeCell ref="A429:A431"/>
    <mergeCell ref="B429:B431"/>
    <mergeCell ref="C429:C431"/>
    <mergeCell ref="D429:D431"/>
    <mergeCell ref="Q429:Q431"/>
    <mergeCell ref="R429:R431"/>
    <mergeCell ref="S423:S425"/>
    <mergeCell ref="A426:A428"/>
    <mergeCell ref="B426:B428"/>
    <mergeCell ref="C426:C428"/>
    <mergeCell ref="D426:D428"/>
    <mergeCell ref="Q426:Q428"/>
    <mergeCell ref="S426:S428"/>
    <mergeCell ref="A423:A425"/>
    <mergeCell ref="B423:B425"/>
    <mergeCell ref="C423:C425"/>
    <mergeCell ref="D423:D425"/>
    <mergeCell ref="Q423:Q425"/>
    <mergeCell ref="R423:R425"/>
    <mergeCell ref="S417:S419"/>
    <mergeCell ref="A420:A422"/>
    <mergeCell ref="B420:B422"/>
    <mergeCell ref="C420:C422"/>
    <mergeCell ref="D420:D422"/>
    <mergeCell ref="Q420:Q422"/>
    <mergeCell ref="R420:R422"/>
    <mergeCell ref="A417:A419"/>
    <mergeCell ref="B417:B419"/>
    <mergeCell ref="C417:C419"/>
    <mergeCell ref="D417:D419"/>
    <mergeCell ref="Q417:Q419"/>
    <mergeCell ref="R417:R419"/>
    <mergeCell ref="S411:S413"/>
    <mergeCell ref="A414:A416"/>
    <mergeCell ref="B414:B416"/>
    <mergeCell ref="C414:C416"/>
    <mergeCell ref="D414:D416"/>
    <mergeCell ref="Q414:Q416"/>
    <mergeCell ref="R414:R416"/>
    <mergeCell ref="A411:A413"/>
    <mergeCell ref="B411:B413"/>
    <mergeCell ref="C411:C413"/>
    <mergeCell ref="D411:D413"/>
    <mergeCell ref="Q411:Q413"/>
    <mergeCell ref="R411:R413"/>
    <mergeCell ref="S405:S407"/>
    <mergeCell ref="A408:A410"/>
    <mergeCell ref="B408:B410"/>
    <mergeCell ref="C408:C410"/>
    <mergeCell ref="D408:D410"/>
    <mergeCell ref="Q408:Q410"/>
    <mergeCell ref="R408:R410"/>
    <mergeCell ref="S408:S410"/>
    <mergeCell ref="A405:A407"/>
    <mergeCell ref="B405:B407"/>
    <mergeCell ref="C405:C407"/>
    <mergeCell ref="D405:D407"/>
    <mergeCell ref="Q405:Q407"/>
    <mergeCell ref="R405:R407"/>
    <mergeCell ref="A402:A404"/>
    <mergeCell ref="B402:B404"/>
    <mergeCell ref="C402:C404"/>
    <mergeCell ref="D402:D404"/>
    <mergeCell ref="Q402:Q404"/>
    <mergeCell ref="S402:S404"/>
    <mergeCell ref="A399:A401"/>
    <mergeCell ref="B399:B401"/>
    <mergeCell ref="C399:C401"/>
    <mergeCell ref="D399:D401"/>
    <mergeCell ref="Q399:Q401"/>
    <mergeCell ref="S399:S401"/>
    <mergeCell ref="A396:A398"/>
    <mergeCell ref="B396:B398"/>
    <mergeCell ref="C396:C398"/>
    <mergeCell ref="D396:D398"/>
    <mergeCell ref="Q396:Q398"/>
    <mergeCell ref="R396:R398"/>
    <mergeCell ref="A390:A392"/>
    <mergeCell ref="B390:B392"/>
    <mergeCell ref="C390:C392"/>
    <mergeCell ref="D390:D392"/>
    <mergeCell ref="Q390:Q392"/>
    <mergeCell ref="R390:R392"/>
    <mergeCell ref="A393:A395"/>
    <mergeCell ref="B393:B395"/>
    <mergeCell ref="C393:C395"/>
    <mergeCell ref="D393:D395"/>
    <mergeCell ref="Q393:Q395"/>
    <mergeCell ref="R393:R395"/>
    <mergeCell ref="S384:S386"/>
    <mergeCell ref="A387:A389"/>
    <mergeCell ref="B387:B389"/>
    <mergeCell ref="C387:C389"/>
    <mergeCell ref="D387:D389"/>
    <mergeCell ref="Q387:Q389"/>
    <mergeCell ref="R387:R389"/>
    <mergeCell ref="A384:A386"/>
    <mergeCell ref="B384:B386"/>
    <mergeCell ref="C384:C386"/>
    <mergeCell ref="D384:D386"/>
    <mergeCell ref="Q384:Q386"/>
    <mergeCell ref="R384:R386"/>
    <mergeCell ref="S378:S380"/>
    <mergeCell ref="A381:A383"/>
    <mergeCell ref="B381:B383"/>
    <mergeCell ref="C381:C383"/>
    <mergeCell ref="D381:D383"/>
    <mergeCell ref="Q381:Q383"/>
    <mergeCell ref="R381:R383"/>
    <mergeCell ref="S381:S383"/>
    <mergeCell ref="A378:A380"/>
    <mergeCell ref="B378:B380"/>
    <mergeCell ref="C378:C380"/>
    <mergeCell ref="D378:D380"/>
    <mergeCell ref="Q378:Q380"/>
    <mergeCell ref="R378:R380"/>
    <mergeCell ref="A375:A377"/>
    <mergeCell ref="B375:B377"/>
    <mergeCell ref="C375:C377"/>
    <mergeCell ref="D375:D377"/>
    <mergeCell ref="Q375:Q377"/>
    <mergeCell ref="R375:R377"/>
    <mergeCell ref="A372:A374"/>
    <mergeCell ref="B372:B374"/>
    <mergeCell ref="C372:C374"/>
    <mergeCell ref="D372:D374"/>
    <mergeCell ref="Q372:Q374"/>
    <mergeCell ref="R372:R374"/>
    <mergeCell ref="A369:A371"/>
    <mergeCell ref="B369:B371"/>
    <mergeCell ref="C369:C371"/>
    <mergeCell ref="D369:D371"/>
    <mergeCell ref="Q369:Q371"/>
    <mergeCell ref="R369:R371"/>
    <mergeCell ref="S363:S365"/>
    <mergeCell ref="A366:A368"/>
    <mergeCell ref="B366:B368"/>
    <mergeCell ref="C366:C368"/>
    <mergeCell ref="D366:D368"/>
    <mergeCell ref="Q366:Q368"/>
    <mergeCell ref="R366:R368"/>
    <mergeCell ref="A363:A365"/>
    <mergeCell ref="B363:B365"/>
    <mergeCell ref="C363:C365"/>
    <mergeCell ref="D363:D365"/>
    <mergeCell ref="Q363:Q365"/>
    <mergeCell ref="R363:R365"/>
    <mergeCell ref="S357:S359"/>
    <mergeCell ref="A360:A362"/>
    <mergeCell ref="B360:B362"/>
    <mergeCell ref="C360:C362"/>
    <mergeCell ref="D360:D362"/>
    <mergeCell ref="Q360:Q362"/>
    <mergeCell ref="R360:R362"/>
    <mergeCell ref="A357:A359"/>
    <mergeCell ref="B357:B359"/>
    <mergeCell ref="C357:C359"/>
    <mergeCell ref="D357:D359"/>
    <mergeCell ref="Q357:Q359"/>
    <mergeCell ref="R357:R359"/>
    <mergeCell ref="S351:S353"/>
    <mergeCell ref="A354:A356"/>
    <mergeCell ref="B354:B356"/>
    <mergeCell ref="C354:C356"/>
    <mergeCell ref="D354:D356"/>
    <mergeCell ref="Q354:Q356"/>
    <mergeCell ref="R354:R356"/>
    <mergeCell ref="A351:A353"/>
    <mergeCell ref="B351:B353"/>
    <mergeCell ref="C351:C353"/>
    <mergeCell ref="D351:D353"/>
    <mergeCell ref="Q351:Q353"/>
    <mergeCell ref="R351:R353"/>
    <mergeCell ref="A348:A350"/>
    <mergeCell ref="B348:B350"/>
    <mergeCell ref="C348:C350"/>
    <mergeCell ref="D348:D350"/>
    <mergeCell ref="Q348:Q350"/>
    <mergeCell ref="R348:R350"/>
    <mergeCell ref="S348:S350"/>
    <mergeCell ref="S342:S344"/>
    <mergeCell ref="A345:A347"/>
    <mergeCell ref="B345:B347"/>
    <mergeCell ref="C345:C347"/>
    <mergeCell ref="D345:D347"/>
    <mergeCell ref="Q345:Q347"/>
    <mergeCell ref="R345:R347"/>
    <mergeCell ref="S345:S347"/>
    <mergeCell ref="A342:A344"/>
    <mergeCell ref="B342:B344"/>
    <mergeCell ref="C342:C344"/>
    <mergeCell ref="D342:D344"/>
    <mergeCell ref="Q342:Q344"/>
    <mergeCell ref="R342:R344"/>
    <mergeCell ref="S336:S338"/>
    <mergeCell ref="A339:A341"/>
    <mergeCell ref="B339:B341"/>
    <mergeCell ref="C339:C341"/>
    <mergeCell ref="D339:D341"/>
    <mergeCell ref="Q339:Q341"/>
    <mergeCell ref="R339:R341"/>
    <mergeCell ref="S339:S341"/>
    <mergeCell ref="A336:A338"/>
    <mergeCell ref="B336:B338"/>
    <mergeCell ref="C336:C338"/>
    <mergeCell ref="D336:D338"/>
    <mergeCell ref="Q336:Q338"/>
    <mergeCell ref="R336:R338"/>
    <mergeCell ref="A333:A335"/>
    <mergeCell ref="B333:B335"/>
    <mergeCell ref="C333:C335"/>
    <mergeCell ref="D333:D335"/>
    <mergeCell ref="Q333:Q335"/>
    <mergeCell ref="R333:R335"/>
    <mergeCell ref="S327:S329"/>
    <mergeCell ref="A330:A332"/>
    <mergeCell ref="B330:B332"/>
    <mergeCell ref="C330:C332"/>
    <mergeCell ref="D330:D332"/>
    <mergeCell ref="Q330:Q332"/>
    <mergeCell ref="R330:R332"/>
    <mergeCell ref="S330:S332"/>
    <mergeCell ref="A327:A329"/>
    <mergeCell ref="B327:B329"/>
    <mergeCell ref="C327:C329"/>
    <mergeCell ref="D327:D329"/>
    <mergeCell ref="Q327:Q329"/>
    <mergeCell ref="R327:R329"/>
    <mergeCell ref="S321:S323"/>
    <mergeCell ref="A324:A326"/>
    <mergeCell ref="B324:B326"/>
    <mergeCell ref="C324:C326"/>
    <mergeCell ref="D324:D326"/>
    <mergeCell ref="Q324:Q326"/>
    <mergeCell ref="R324:R326"/>
    <mergeCell ref="S324:S326"/>
    <mergeCell ref="A321:A323"/>
    <mergeCell ref="B321:B323"/>
    <mergeCell ref="C321:C323"/>
    <mergeCell ref="D321:D323"/>
    <mergeCell ref="Q321:Q323"/>
    <mergeCell ref="R321:R323"/>
    <mergeCell ref="S315:S317"/>
    <mergeCell ref="A318:A320"/>
    <mergeCell ref="B318:B320"/>
    <mergeCell ref="C318:C320"/>
    <mergeCell ref="D318:D320"/>
    <mergeCell ref="Q318:Q320"/>
    <mergeCell ref="R318:R320"/>
    <mergeCell ref="S318:S320"/>
    <mergeCell ref="A315:A317"/>
    <mergeCell ref="B315:B317"/>
    <mergeCell ref="C315:C317"/>
    <mergeCell ref="D315:D317"/>
    <mergeCell ref="Q315:Q317"/>
    <mergeCell ref="R315:R317"/>
    <mergeCell ref="A312:A314"/>
    <mergeCell ref="B312:B314"/>
    <mergeCell ref="C312:C314"/>
    <mergeCell ref="D312:D314"/>
    <mergeCell ref="Q312:Q314"/>
    <mergeCell ref="R312:R314"/>
    <mergeCell ref="S306:S308"/>
    <mergeCell ref="A309:A311"/>
    <mergeCell ref="B309:B311"/>
    <mergeCell ref="C309:C311"/>
    <mergeCell ref="D309:D311"/>
    <mergeCell ref="Q309:Q311"/>
    <mergeCell ref="R309:R311"/>
    <mergeCell ref="S309:S311"/>
    <mergeCell ref="A306:A308"/>
    <mergeCell ref="B306:B308"/>
    <mergeCell ref="C306:C308"/>
    <mergeCell ref="D306:D308"/>
    <mergeCell ref="Q306:Q308"/>
    <mergeCell ref="R306:R308"/>
    <mergeCell ref="S300:S302"/>
    <mergeCell ref="A303:A305"/>
    <mergeCell ref="B303:B305"/>
    <mergeCell ref="C303:C305"/>
    <mergeCell ref="D303:D305"/>
    <mergeCell ref="Q303:Q305"/>
    <mergeCell ref="R303:R305"/>
    <mergeCell ref="S303:S305"/>
    <mergeCell ref="A300:A302"/>
    <mergeCell ref="B300:B302"/>
    <mergeCell ref="C300:C302"/>
    <mergeCell ref="D300:D302"/>
    <mergeCell ref="Q300:Q302"/>
    <mergeCell ref="R300:R302"/>
    <mergeCell ref="A297:A299"/>
    <mergeCell ref="B297:B299"/>
    <mergeCell ref="C297:C299"/>
    <mergeCell ref="D297:D299"/>
    <mergeCell ref="Q297:Q299"/>
    <mergeCell ref="S297:S299"/>
    <mergeCell ref="S291:S293"/>
    <mergeCell ref="A294:A296"/>
    <mergeCell ref="B294:B296"/>
    <mergeCell ref="C294:C296"/>
    <mergeCell ref="D294:D296"/>
    <mergeCell ref="Q294:Q296"/>
    <mergeCell ref="S294:S296"/>
    <mergeCell ref="A288:A290"/>
    <mergeCell ref="B288:B290"/>
    <mergeCell ref="C288:C290"/>
    <mergeCell ref="D288:D290"/>
    <mergeCell ref="Q288:Q290"/>
    <mergeCell ref="A291:A293"/>
    <mergeCell ref="B291:B293"/>
    <mergeCell ref="C291:C293"/>
    <mergeCell ref="D291:D293"/>
    <mergeCell ref="Q291:Q293"/>
    <mergeCell ref="A282:A284"/>
    <mergeCell ref="B282:B284"/>
    <mergeCell ref="C282:C284"/>
    <mergeCell ref="D282:D284"/>
    <mergeCell ref="Q282:Q284"/>
    <mergeCell ref="A285:A287"/>
    <mergeCell ref="B285:B287"/>
    <mergeCell ref="C285:C287"/>
    <mergeCell ref="D285:D287"/>
    <mergeCell ref="Q285:Q287"/>
    <mergeCell ref="A276:A278"/>
    <mergeCell ref="B276:B278"/>
    <mergeCell ref="C276:C278"/>
    <mergeCell ref="D276:D278"/>
    <mergeCell ref="Q276:Q278"/>
    <mergeCell ref="A279:A281"/>
    <mergeCell ref="B279:B281"/>
    <mergeCell ref="C279:C281"/>
    <mergeCell ref="D279:D281"/>
    <mergeCell ref="Q279:Q281"/>
    <mergeCell ref="A273:A275"/>
    <mergeCell ref="B273:B275"/>
    <mergeCell ref="C273:C275"/>
    <mergeCell ref="D273:D275"/>
    <mergeCell ref="Q273:Q275"/>
    <mergeCell ref="S273:S275"/>
    <mergeCell ref="A270:A272"/>
    <mergeCell ref="B270:B272"/>
    <mergeCell ref="C270:C272"/>
    <mergeCell ref="D270:D272"/>
    <mergeCell ref="Q270:Q272"/>
    <mergeCell ref="S270:S272"/>
    <mergeCell ref="A267:A269"/>
    <mergeCell ref="B267:B269"/>
    <mergeCell ref="C267:C269"/>
    <mergeCell ref="D267:D269"/>
    <mergeCell ref="Q267:Q269"/>
    <mergeCell ref="S267:S269"/>
    <mergeCell ref="A264:A266"/>
    <mergeCell ref="B264:B266"/>
    <mergeCell ref="C264:C266"/>
    <mergeCell ref="D264:D266"/>
    <mergeCell ref="Q264:Q266"/>
    <mergeCell ref="S264:S266"/>
    <mergeCell ref="A261:A263"/>
    <mergeCell ref="B261:B263"/>
    <mergeCell ref="C261:C263"/>
    <mergeCell ref="D261:D263"/>
    <mergeCell ref="Q261:Q263"/>
    <mergeCell ref="S261:S263"/>
    <mergeCell ref="A258:A260"/>
    <mergeCell ref="B258:B260"/>
    <mergeCell ref="C258:C260"/>
    <mergeCell ref="D258:D260"/>
    <mergeCell ref="Q258:Q260"/>
    <mergeCell ref="S258:S260"/>
    <mergeCell ref="S252:S254"/>
    <mergeCell ref="A255:A257"/>
    <mergeCell ref="B255:B257"/>
    <mergeCell ref="C255:C257"/>
    <mergeCell ref="D255:D257"/>
    <mergeCell ref="Q255:Q257"/>
    <mergeCell ref="S255:S257"/>
    <mergeCell ref="A252:A254"/>
    <mergeCell ref="B252:B254"/>
    <mergeCell ref="C252:C254"/>
    <mergeCell ref="D252:D254"/>
    <mergeCell ref="Q252:Q254"/>
    <mergeCell ref="R252:R254"/>
    <mergeCell ref="S246:S248"/>
    <mergeCell ref="A249:A251"/>
    <mergeCell ref="B249:B251"/>
    <mergeCell ref="C249:C251"/>
    <mergeCell ref="D249:D251"/>
    <mergeCell ref="Q249:Q251"/>
    <mergeCell ref="R249:R251"/>
    <mergeCell ref="S249:S251"/>
    <mergeCell ref="A246:A248"/>
    <mergeCell ref="B246:B248"/>
    <mergeCell ref="C246:C248"/>
    <mergeCell ref="D246:D248"/>
    <mergeCell ref="Q246:Q248"/>
    <mergeCell ref="R246:R248"/>
    <mergeCell ref="S240:S242"/>
    <mergeCell ref="A243:A245"/>
    <mergeCell ref="B243:B245"/>
    <mergeCell ref="C243:C245"/>
    <mergeCell ref="D243:D245"/>
    <mergeCell ref="Q243:Q245"/>
    <mergeCell ref="R243:R245"/>
    <mergeCell ref="S243:S245"/>
    <mergeCell ref="A240:A242"/>
    <mergeCell ref="B240:B242"/>
    <mergeCell ref="C240:C242"/>
    <mergeCell ref="D240:D242"/>
    <mergeCell ref="Q240:Q242"/>
    <mergeCell ref="R240:R242"/>
    <mergeCell ref="A237:A239"/>
    <mergeCell ref="B237:B239"/>
    <mergeCell ref="C237:C239"/>
    <mergeCell ref="D237:D239"/>
    <mergeCell ref="Q237:Q239"/>
    <mergeCell ref="R237:R239"/>
    <mergeCell ref="A234:A236"/>
    <mergeCell ref="B234:B236"/>
    <mergeCell ref="C234:C236"/>
    <mergeCell ref="D234:D236"/>
    <mergeCell ref="Q234:Q236"/>
    <mergeCell ref="R234:R236"/>
    <mergeCell ref="S228:S230"/>
    <mergeCell ref="A231:A233"/>
    <mergeCell ref="B231:B233"/>
    <mergeCell ref="C231:C233"/>
    <mergeCell ref="D231:D233"/>
    <mergeCell ref="Q231:Q233"/>
    <mergeCell ref="S231:S233"/>
    <mergeCell ref="A228:A230"/>
    <mergeCell ref="B228:B230"/>
    <mergeCell ref="C228:C230"/>
    <mergeCell ref="D228:D230"/>
    <mergeCell ref="Q228:Q230"/>
    <mergeCell ref="R228:R230"/>
    <mergeCell ref="S222:S224"/>
    <mergeCell ref="A225:A227"/>
    <mergeCell ref="B225:B227"/>
    <mergeCell ref="C225:C227"/>
    <mergeCell ref="D225:D227"/>
    <mergeCell ref="Q225:Q227"/>
    <mergeCell ref="R225:R227"/>
    <mergeCell ref="S225:S227"/>
    <mergeCell ref="A222:A224"/>
    <mergeCell ref="B222:B224"/>
    <mergeCell ref="C222:C224"/>
    <mergeCell ref="D222:D224"/>
    <mergeCell ref="Q222:Q224"/>
    <mergeCell ref="R222:R224"/>
    <mergeCell ref="S216:S218"/>
    <mergeCell ref="A219:A221"/>
    <mergeCell ref="B219:B221"/>
    <mergeCell ref="C219:C221"/>
    <mergeCell ref="D219:D221"/>
    <mergeCell ref="Q219:Q221"/>
    <mergeCell ref="R219:R221"/>
    <mergeCell ref="A216:A218"/>
    <mergeCell ref="B216:B218"/>
    <mergeCell ref="C216:C218"/>
    <mergeCell ref="D216:D218"/>
    <mergeCell ref="Q216:Q218"/>
    <mergeCell ref="R216:R218"/>
    <mergeCell ref="S210:S212"/>
    <mergeCell ref="A213:A215"/>
    <mergeCell ref="B213:B215"/>
    <mergeCell ref="C213:C215"/>
    <mergeCell ref="D213:D215"/>
    <mergeCell ref="Q213:Q215"/>
    <mergeCell ref="R213:R215"/>
    <mergeCell ref="S213:S215"/>
    <mergeCell ref="A210:A212"/>
    <mergeCell ref="B210:B212"/>
    <mergeCell ref="C210:C212"/>
    <mergeCell ref="D210:D212"/>
    <mergeCell ref="Q210:Q212"/>
    <mergeCell ref="R210:R212"/>
    <mergeCell ref="S204:S206"/>
    <mergeCell ref="A207:A209"/>
    <mergeCell ref="B207:B209"/>
    <mergeCell ref="C207:C209"/>
    <mergeCell ref="D207:D209"/>
    <mergeCell ref="Q207:Q209"/>
    <mergeCell ref="R207:R209"/>
    <mergeCell ref="A204:A206"/>
    <mergeCell ref="B204:B206"/>
    <mergeCell ref="C204:C206"/>
    <mergeCell ref="D204:D206"/>
    <mergeCell ref="Q204:Q206"/>
    <mergeCell ref="R204:R206"/>
    <mergeCell ref="S198:S200"/>
    <mergeCell ref="A201:A203"/>
    <mergeCell ref="B201:B203"/>
    <mergeCell ref="C201:C203"/>
    <mergeCell ref="D201:D203"/>
    <mergeCell ref="Q201:Q203"/>
    <mergeCell ref="S201:S203"/>
    <mergeCell ref="A195:A197"/>
    <mergeCell ref="B195:B197"/>
    <mergeCell ref="C195:C197"/>
    <mergeCell ref="D195:D197"/>
    <mergeCell ref="Q195:Q197"/>
    <mergeCell ref="A198:A200"/>
    <mergeCell ref="B198:B200"/>
    <mergeCell ref="C198:C200"/>
    <mergeCell ref="D198:D200"/>
    <mergeCell ref="Q198:Q200"/>
    <mergeCell ref="A189:A191"/>
    <mergeCell ref="B189:B191"/>
    <mergeCell ref="C189:C191"/>
    <mergeCell ref="D189:D191"/>
    <mergeCell ref="Q189:Q191"/>
    <mergeCell ref="A192:A194"/>
    <mergeCell ref="B192:B194"/>
    <mergeCell ref="C192:C194"/>
    <mergeCell ref="D192:D194"/>
    <mergeCell ref="Q192:Q194"/>
    <mergeCell ref="A186:A188"/>
    <mergeCell ref="B186:B188"/>
    <mergeCell ref="C186:C188"/>
    <mergeCell ref="D186:D188"/>
    <mergeCell ref="Q186:Q188"/>
    <mergeCell ref="S186:S188"/>
    <mergeCell ref="A183:A185"/>
    <mergeCell ref="B183:B185"/>
    <mergeCell ref="C183:C185"/>
    <mergeCell ref="D183:D185"/>
    <mergeCell ref="Q183:Q185"/>
    <mergeCell ref="S183:S185"/>
    <mergeCell ref="S177:S179"/>
    <mergeCell ref="A180:A182"/>
    <mergeCell ref="B180:B182"/>
    <mergeCell ref="C180:C182"/>
    <mergeCell ref="D180:D182"/>
    <mergeCell ref="Q180:Q182"/>
    <mergeCell ref="R180:R182"/>
    <mergeCell ref="A177:A179"/>
    <mergeCell ref="B177:B179"/>
    <mergeCell ref="C177:C179"/>
    <mergeCell ref="D177:D179"/>
    <mergeCell ref="Q177:Q179"/>
    <mergeCell ref="R177:R179"/>
    <mergeCell ref="S171:S173"/>
    <mergeCell ref="A174:A176"/>
    <mergeCell ref="B174:B176"/>
    <mergeCell ref="C174:C176"/>
    <mergeCell ref="D174:D176"/>
    <mergeCell ref="Q174:Q176"/>
    <mergeCell ref="R174:R176"/>
    <mergeCell ref="A171:A173"/>
    <mergeCell ref="B171:B173"/>
    <mergeCell ref="C171:C173"/>
    <mergeCell ref="D171:D173"/>
    <mergeCell ref="Q171:Q173"/>
    <mergeCell ref="R171:R173"/>
    <mergeCell ref="S165:S167"/>
    <mergeCell ref="A168:A170"/>
    <mergeCell ref="B168:B170"/>
    <mergeCell ref="C168:C170"/>
    <mergeCell ref="D168:D170"/>
    <mergeCell ref="Q168:Q170"/>
    <mergeCell ref="R168:R170"/>
    <mergeCell ref="A165:A167"/>
    <mergeCell ref="B165:B167"/>
    <mergeCell ref="C165:C167"/>
    <mergeCell ref="D165:D167"/>
    <mergeCell ref="Q165:Q167"/>
    <mergeCell ref="R165:R167"/>
    <mergeCell ref="S159:S161"/>
    <mergeCell ref="A162:A164"/>
    <mergeCell ref="B162:B164"/>
    <mergeCell ref="C162:C164"/>
    <mergeCell ref="D162:D164"/>
    <mergeCell ref="Q162:Q164"/>
    <mergeCell ref="R162:R164"/>
    <mergeCell ref="A159:A161"/>
    <mergeCell ref="B159:B161"/>
    <mergeCell ref="C159:C161"/>
    <mergeCell ref="D159:D161"/>
    <mergeCell ref="Q159:Q161"/>
    <mergeCell ref="R159:R161"/>
    <mergeCell ref="A156:A158"/>
    <mergeCell ref="B156:B158"/>
    <mergeCell ref="C156:C158"/>
    <mergeCell ref="D156:D158"/>
    <mergeCell ref="Q156:Q158"/>
    <mergeCell ref="R156:R158"/>
    <mergeCell ref="A153:A155"/>
    <mergeCell ref="B153:B155"/>
    <mergeCell ref="C153:C155"/>
    <mergeCell ref="D153:D155"/>
    <mergeCell ref="Q153:Q155"/>
    <mergeCell ref="R153:R155"/>
    <mergeCell ref="S147:S149"/>
    <mergeCell ref="A150:A152"/>
    <mergeCell ref="B150:B152"/>
    <mergeCell ref="C150:C152"/>
    <mergeCell ref="D150:D152"/>
    <mergeCell ref="Q150:Q152"/>
    <mergeCell ref="R150:R152"/>
    <mergeCell ref="S150:S152"/>
    <mergeCell ref="A147:A149"/>
    <mergeCell ref="B147:B149"/>
    <mergeCell ref="C147:C149"/>
    <mergeCell ref="D147:D149"/>
    <mergeCell ref="Q147:Q149"/>
    <mergeCell ref="R147:R149"/>
    <mergeCell ref="A144:A146"/>
    <mergeCell ref="B144:B146"/>
    <mergeCell ref="C144:C146"/>
    <mergeCell ref="D144:D146"/>
    <mergeCell ref="Q144:Q146"/>
    <mergeCell ref="R144:R146"/>
    <mergeCell ref="A141:A143"/>
    <mergeCell ref="B141:B143"/>
    <mergeCell ref="C141:C143"/>
    <mergeCell ref="D141:D143"/>
    <mergeCell ref="Q141:Q143"/>
    <mergeCell ref="R141:R143"/>
    <mergeCell ref="A138:A140"/>
    <mergeCell ref="B138:B140"/>
    <mergeCell ref="C138:C140"/>
    <mergeCell ref="D138:D140"/>
    <mergeCell ref="Q138:Q140"/>
    <mergeCell ref="R138:R140"/>
    <mergeCell ref="A135:A137"/>
    <mergeCell ref="B135:B137"/>
    <mergeCell ref="C135:C137"/>
    <mergeCell ref="D135:D137"/>
    <mergeCell ref="Q135:Q137"/>
    <mergeCell ref="R135:R137"/>
    <mergeCell ref="A132:A134"/>
    <mergeCell ref="B132:B134"/>
    <mergeCell ref="C132:C134"/>
    <mergeCell ref="D132:D134"/>
    <mergeCell ref="Q132:Q134"/>
    <mergeCell ref="R132:R134"/>
    <mergeCell ref="A129:A131"/>
    <mergeCell ref="B129:B131"/>
    <mergeCell ref="C129:C131"/>
    <mergeCell ref="D129:D131"/>
    <mergeCell ref="Q129:Q131"/>
    <mergeCell ref="R129:R131"/>
    <mergeCell ref="S123:S125"/>
    <mergeCell ref="A126:A128"/>
    <mergeCell ref="B126:B128"/>
    <mergeCell ref="C126:C128"/>
    <mergeCell ref="D126:D128"/>
    <mergeCell ref="Q126:Q128"/>
    <mergeCell ref="R126:R128"/>
    <mergeCell ref="S126:S128"/>
    <mergeCell ref="A123:A125"/>
    <mergeCell ref="B123:B125"/>
    <mergeCell ref="C123:C125"/>
    <mergeCell ref="D123:D125"/>
    <mergeCell ref="Q123:Q125"/>
    <mergeCell ref="R123:R125"/>
    <mergeCell ref="S117:S119"/>
    <mergeCell ref="A120:A122"/>
    <mergeCell ref="B120:B122"/>
    <mergeCell ref="C120:C122"/>
    <mergeCell ref="D120:D122"/>
    <mergeCell ref="Q120:Q122"/>
    <mergeCell ref="R120:R122"/>
    <mergeCell ref="A117:A119"/>
    <mergeCell ref="B117:B119"/>
    <mergeCell ref="C117:C119"/>
    <mergeCell ref="D117:D119"/>
    <mergeCell ref="Q117:Q119"/>
    <mergeCell ref="R117:R119"/>
    <mergeCell ref="S111:S113"/>
    <mergeCell ref="A114:A116"/>
    <mergeCell ref="B114:B116"/>
    <mergeCell ref="C114:C116"/>
    <mergeCell ref="D114:D116"/>
    <mergeCell ref="Q114:Q116"/>
    <mergeCell ref="R114:R116"/>
    <mergeCell ref="S114:S116"/>
    <mergeCell ref="A111:A113"/>
    <mergeCell ref="B111:B113"/>
    <mergeCell ref="C111:C113"/>
    <mergeCell ref="D111:D113"/>
    <mergeCell ref="Q111:Q113"/>
    <mergeCell ref="R111:R113"/>
    <mergeCell ref="S105:S107"/>
    <mergeCell ref="A108:A110"/>
    <mergeCell ref="B108:B110"/>
    <mergeCell ref="C108:C110"/>
    <mergeCell ref="D108:D110"/>
    <mergeCell ref="Q108:Q110"/>
    <mergeCell ref="R108:R110"/>
    <mergeCell ref="A105:A107"/>
    <mergeCell ref="B105:B107"/>
    <mergeCell ref="C105:C107"/>
    <mergeCell ref="D105:D107"/>
    <mergeCell ref="Q105:Q107"/>
    <mergeCell ref="R105:R107"/>
    <mergeCell ref="S99:S101"/>
    <mergeCell ref="A102:A104"/>
    <mergeCell ref="B102:B104"/>
    <mergeCell ref="C102:C104"/>
    <mergeCell ref="D102:D104"/>
    <mergeCell ref="Q102:Q104"/>
    <mergeCell ref="R102:R104"/>
    <mergeCell ref="S102:S104"/>
    <mergeCell ref="A99:A101"/>
    <mergeCell ref="B99:B101"/>
    <mergeCell ref="C99:C101"/>
    <mergeCell ref="D99:D101"/>
    <mergeCell ref="Q99:Q101"/>
    <mergeCell ref="R99:R101"/>
    <mergeCell ref="S93:S95"/>
    <mergeCell ref="A96:A98"/>
    <mergeCell ref="B96:B98"/>
    <mergeCell ref="C96:C98"/>
    <mergeCell ref="D96:D98"/>
    <mergeCell ref="Q96:Q98"/>
    <mergeCell ref="R96:R98"/>
    <mergeCell ref="S96:S98"/>
    <mergeCell ref="A93:A95"/>
    <mergeCell ref="B93:B95"/>
    <mergeCell ref="C93:C95"/>
    <mergeCell ref="D93:D95"/>
    <mergeCell ref="Q93:Q95"/>
    <mergeCell ref="R93:R95"/>
    <mergeCell ref="A90:A92"/>
    <mergeCell ref="B90:B92"/>
    <mergeCell ref="C90:C92"/>
    <mergeCell ref="D90:D92"/>
    <mergeCell ref="Q90:Q92"/>
    <mergeCell ref="R90:R92"/>
    <mergeCell ref="A87:A89"/>
    <mergeCell ref="B87:B89"/>
    <mergeCell ref="C87:C89"/>
    <mergeCell ref="D87:D89"/>
    <mergeCell ref="Q87:Q89"/>
    <mergeCell ref="R87:R89"/>
    <mergeCell ref="S81:S83"/>
    <mergeCell ref="A84:A86"/>
    <mergeCell ref="B84:B86"/>
    <mergeCell ref="C84:C86"/>
    <mergeCell ref="D84:D86"/>
    <mergeCell ref="Q84:Q86"/>
    <mergeCell ref="R84:R86"/>
    <mergeCell ref="A81:A83"/>
    <mergeCell ref="B81:B83"/>
    <mergeCell ref="C81:C83"/>
    <mergeCell ref="D81:D83"/>
    <mergeCell ref="Q81:Q83"/>
    <mergeCell ref="R81:R83"/>
    <mergeCell ref="S75:S77"/>
    <mergeCell ref="A78:A80"/>
    <mergeCell ref="B78:B80"/>
    <mergeCell ref="C78:C80"/>
    <mergeCell ref="D78:D80"/>
    <mergeCell ref="Q78:Q80"/>
    <mergeCell ref="R78:R80"/>
    <mergeCell ref="S78:S80"/>
    <mergeCell ref="A75:A77"/>
    <mergeCell ref="B75:B77"/>
    <mergeCell ref="C75:C77"/>
    <mergeCell ref="D75:D77"/>
    <mergeCell ref="Q75:Q77"/>
    <mergeCell ref="R75:R77"/>
    <mergeCell ref="S69:S71"/>
    <mergeCell ref="A72:A74"/>
    <mergeCell ref="B72:B74"/>
    <mergeCell ref="C72:C74"/>
    <mergeCell ref="D72:D74"/>
    <mergeCell ref="Q72:Q74"/>
    <mergeCell ref="R72:R74"/>
    <mergeCell ref="S72:S74"/>
    <mergeCell ref="A69:A71"/>
    <mergeCell ref="B69:B71"/>
    <mergeCell ref="C69:C71"/>
    <mergeCell ref="D69:D71"/>
    <mergeCell ref="Q69:Q71"/>
    <mergeCell ref="R69:R71"/>
    <mergeCell ref="S60:S62"/>
    <mergeCell ref="A63:A65"/>
    <mergeCell ref="B63:B65"/>
    <mergeCell ref="C63:C65"/>
    <mergeCell ref="D63:D65"/>
    <mergeCell ref="Q63:Q65"/>
    <mergeCell ref="R63:R65"/>
    <mergeCell ref="S63:S65"/>
    <mergeCell ref="A60:A62"/>
    <mergeCell ref="B60:B62"/>
    <mergeCell ref="C60:C62"/>
    <mergeCell ref="D60:D62"/>
    <mergeCell ref="Q60:Q62"/>
    <mergeCell ref="R60:R62"/>
    <mergeCell ref="S54:S56"/>
    <mergeCell ref="A57:A59"/>
    <mergeCell ref="B57:B59"/>
    <mergeCell ref="C57:C59"/>
    <mergeCell ref="D57:D59"/>
    <mergeCell ref="Q57:Q59"/>
    <mergeCell ref="R57:R59"/>
    <mergeCell ref="A54:A56"/>
    <mergeCell ref="B54:B56"/>
    <mergeCell ref="C54:C56"/>
    <mergeCell ref="D54:D56"/>
    <mergeCell ref="Q54:Q56"/>
    <mergeCell ref="R54:R56"/>
    <mergeCell ref="A51:A53"/>
    <mergeCell ref="B51:B53"/>
    <mergeCell ref="C51:C53"/>
    <mergeCell ref="D51:D53"/>
    <mergeCell ref="Q51:Q53"/>
    <mergeCell ref="R51:R53"/>
    <mergeCell ref="S45:S47"/>
    <mergeCell ref="A48:A50"/>
    <mergeCell ref="B48:B50"/>
    <mergeCell ref="C48:C50"/>
    <mergeCell ref="D48:D50"/>
    <mergeCell ref="Q48:Q50"/>
    <mergeCell ref="R48:R50"/>
    <mergeCell ref="S48:S50"/>
    <mergeCell ref="A45:A47"/>
    <mergeCell ref="B45:B47"/>
    <mergeCell ref="C45:C47"/>
    <mergeCell ref="D45:D47"/>
    <mergeCell ref="Q45:Q47"/>
    <mergeCell ref="R45:R47"/>
    <mergeCell ref="S39:S41"/>
    <mergeCell ref="A42:A44"/>
    <mergeCell ref="B42:B44"/>
    <mergeCell ref="C42:C44"/>
    <mergeCell ref="D42:D44"/>
    <mergeCell ref="Q42:Q44"/>
    <mergeCell ref="R42:R44"/>
    <mergeCell ref="S42:S44"/>
    <mergeCell ref="A39:A41"/>
    <mergeCell ref="B39:B41"/>
    <mergeCell ref="C39:C41"/>
    <mergeCell ref="D39:D41"/>
    <mergeCell ref="Q39:Q41"/>
    <mergeCell ref="R39:R41"/>
    <mergeCell ref="S33:S35"/>
    <mergeCell ref="A36:A38"/>
    <mergeCell ref="B36:B38"/>
    <mergeCell ref="C36:C38"/>
    <mergeCell ref="D36:D38"/>
    <mergeCell ref="Q36:Q38"/>
    <mergeCell ref="R36:R38"/>
    <mergeCell ref="A33:A35"/>
    <mergeCell ref="B33:B35"/>
    <mergeCell ref="C33:C35"/>
    <mergeCell ref="D33:D35"/>
    <mergeCell ref="Q33:Q35"/>
    <mergeCell ref="R33:R35"/>
    <mergeCell ref="S27:S29"/>
    <mergeCell ref="A30:A32"/>
    <mergeCell ref="B30:B32"/>
    <mergeCell ref="C30:C32"/>
    <mergeCell ref="D30:D32"/>
    <mergeCell ref="Q30:Q32"/>
    <mergeCell ref="R30:R32"/>
    <mergeCell ref="S30:S32"/>
    <mergeCell ref="A27:A29"/>
    <mergeCell ref="B27:B29"/>
    <mergeCell ref="C27:C29"/>
    <mergeCell ref="D27:D29"/>
    <mergeCell ref="Q27:Q29"/>
    <mergeCell ref="R27:R29"/>
    <mergeCell ref="A24:A26"/>
    <mergeCell ref="B24:B26"/>
    <mergeCell ref="C24:C26"/>
    <mergeCell ref="D24:D26"/>
    <mergeCell ref="Q24:Q26"/>
    <mergeCell ref="S24:S26"/>
    <mergeCell ref="S18:S20"/>
    <mergeCell ref="A21:A23"/>
    <mergeCell ref="B21:B23"/>
    <mergeCell ref="C21:C23"/>
    <mergeCell ref="D21:D23"/>
    <mergeCell ref="Q21:Q23"/>
    <mergeCell ref="R21:R23"/>
    <mergeCell ref="S21:S23"/>
    <mergeCell ref="A18:A20"/>
    <mergeCell ref="B18:B20"/>
    <mergeCell ref="C18:C20"/>
    <mergeCell ref="D18:D20"/>
    <mergeCell ref="Q18:Q20"/>
    <mergeCell ref="R18:R20"/>
    <mergeCell ref="A15:A17"/>
    <mergeCell ref="B15:B17"/>
    <mergeCell ref="C15:C17"/>
    <mergeCell ref="D15:D17"/>
    <mergeCell ref="Q15:Q17"/>
    <mergeCell ref="S15:S17"/>
    <mergeCell ref="A2:Q2"/>
    <mergeCell ref="A4:C4"/>
    <mergeCell ref="D4:D5"/>
    <mergeCell ref="E4:E5"/>
    <mergeCell ref="F4:F5"/>
    <mergeCell ref="G4:G5"/>
    <mergeCell ref="H4:J4"/>
    <mergeCell ref="K4:M4"/>
    <mergeCell ref="N4:N5"/>
    <mergeCell ref="O4:O5"/>
    <mergeCell ref="A12:A14"/>
    <mergeCell ref="B12:B14"/>
    <mergeCell ref="C12:C14"/>
    <mergeCell ref="D12:D14"/>
    <mergeCell ref="Q12:Q14"/>
    <mergeCell ref="S12:S14"/>
    <mergeCell ref="A9:A11"/>
    <mergeCell ref="B9:B11"/>
    <mergeCell ref="C9:C11"/>
    <mergeCell ref="D9:D11"/>
    <mergeCell ref="Q9:Q11"/>
    <mergeCell ref="S9:S11"/>
    <mergeCell ref="P4:P5"/>
    <mergeCell ref="Q4:Q5"/>
    <mergeCell ref="R4:R5"/>
    <mergeCell ref="S4:S5"/>
    <mergeCell ref="A6:C8"/>
    <mergeCell ref="D6:D8"/>
    <mergeCell ref="F6:F8"/>
    <mergeCell ref="R6:R8"/>
    <mergeCell ref="A483:A485"/>
    <mergeCell ref="B483:B485"/>
    <mergeCell ref="C483:C485"/>
    <mergeCell ref="D483:D485"/>
    <mergeCell ref="Q483:Q485"/>
    <mergeCell ref="R483:R485"/>
    <mergeCell ref="S483:S485"/>
    <mergeCell ref="S465:S467"/>
    <mergeCell ref="A468:A470"/>
    <mergeCell ref="B468:B470"/>
    <mergeCell ref="C468:C470"/>
    <mergeCell ref="D468:D470"/>
    <mergeCell ref="Q468:Q470"/>
    <mergeCell ref="R468:R470"/>
    <mergeCell ref="S468:S470"/>
    <mergeCell ref="A465:A467"/>
    <mergeCell ref="B465:B467"/>
    <mergeCell ref="C465:C467"/>
    <mergeCell ref="D465:D467"/>
    <mergeCell ref="Q465:Q467"/>
    <mergeCell ref="R465:R467"/>
    <mergeCell ref="S477:S479"/>
    <mergeCell ref="A480:A482"/>
    <mergeCell ref="B480:B482"/>
    <mergeCell ref="C480:C482"/>
    <mergeCell ref="D480:D482"/>
    <mergeCell ref="Q480:Q482"/>
    <mergeCell ref="R480:R482"/>
    <mergeCell ref="S480:S482"/>
    <mergeCell ref="A477:A479"/>
    <mergeCell ref="B477:B479"/>
    <mergeCell ref="C477:C479"/>
  </mergeCells>
  <printOptions/>
  <pageMargins left="0.54" right="0" top="0.31496062992125984" bottom="0.2362204724409449" header="0.31496062992125984" footer="0.1968503937007874"/>
  <pageSetup horizontalDpi="600" verticalDpi="600" orientation="landscape" pageOrder="overThenDown" paperSize="9" scale="6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cjcity</dc:creator>
  <cp:keywords/>
  <dc:description/>
  <cp:lastModifiedBy>user</cp:lastModifiedBy>
  <cp:lastPrinted>2017-04-28T01:51:33Z</cp:lastPrinted>
  <dcterms:created xsi:type="dcterms:W3CDTF">2004-11-10T02:24:53Z</dcterms:created>
  <dcterms:modified xsi:type="dcterms:W3CDTF">2017-04-28T01:51:36Z</dcterms:modified>
  <cp:category/>
  <cp:version/>
  <cp:contentType/>
  <cp:contentStatus/>
</cp:coreProperties>
</file>